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390" windowHeight="7830" tabRatio="742" activeTab="1"/>
  </bookViews>
  <sheets>
    <sheet name="Quality Information" sheetId="25" r:id="rId1"/>
    <sheet name="Summary" sheetId="19" r:id="rId2"/>
    <sheet name="NPV Option1" sheetId="2" r:id="rId3"/>
    <sheet name="NPV Option2" sheetId="15" r:id="rId4"/>
    <sheet name="NPV Option3" sheetId="16" r:id="rId5"/>
    <sheet name="NPV Option4" sheetId="17" r:id="rId6"/>
    <sheet name="Benefits" sheetId="20" r:id="rId7"/>
    <sheet name="Conversion Tables" sheetId="23" state="hidden" r:id="rId8"/>
    <sheet name="Weighting Scale" sheetId="24" state="hidden" r:id="rId9"/>
    <sheet name="Sheet1" sheetId="26" state="hidden" r:id="rId10"/>
  </sheets>
  <externalReferences>
    <externalReference r:id="rId11"/>
    <externalReference r:id="rId12"/>
    <externalReference r:id="rId13"/>
    <externalReference r:id="rId1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6" hidden="1">Benefits!$11:$11</definedName>
    <definedName name="BaseYear">Summary!$D$4</definedName>
    <definedName name="Category1">#REF!</definedName>
    <definedName name="Category2">#REF!</definedName>
    <definedName name="Category3">#REF!</definedName>
    <definedName name="Category4">#REF!</definedName>
    <definedName name="DiscountRate">Summary!$D$5</definedName>
    <definedName name="Drivers">'[1]Rating Scales'!$M$6:$M$17</definedName>
    <definedName name="Enhanced_Quality">Benefits!$W$83:$W$85</definedName>
    <definedName name="Essential">Benefits!$V$68:$W$70</definedName>
    <definedName name="Extent_Rating" localSheetId="3">'[2]Rating Scales'!#REF!</definedName>
    <definedName name="Extent_Rating" localSheetId="4">'[2]Rating Scales'!#REF!</definedName>
    <definedName name="Extent_Rating" localSheetId="5">'[2]Rating Scales'!#REF!</definedName>
    <definedName name="Extent_Rating">'[2]Rating Scales'!#REF!</definedName>
    <definedName name="Extent_Ratings">'[1]Rating Scales'!$H$6:$I$10</definedName>
    <definedName name="Extent_Scale">'[1]Rating Scales'!$H$6:$H$10</definedName>
    <definedName name="Growth">Benefits!$W$88:$W$89</definedName>
    <definedName name="Image">Benefits!$W$79:$W$80</definedName>
    <definedName name="Likelihood_Ratings">'[1]Rating Scales'!$J$6:$K$10</definedName>
    <definedName name="Likelihood_Scale">'[1]Rating Scales'!$J$6:$J$10</definedName>
    <definedName name="Max_Point">'[3]Weighting Scale'!$D$6</definedName>
    <definedName name="Need_Owners">'[1]Rating Scales'!$M$23:$M$29</definedName>
    <definedName name="Pal_Workbook_GUID" hidden="1">"ZSQYUPYWIUQ1T7W87RPY5EB1"</definedName>
    <definedName name="_xlnm.Print_Area" localSheetId="6">Benefits!$A$1:$AG$47</definedName>
    <definedName name="_xlnm.Print_Area" localSheetId="1">Summary!$A$1:$N$47</definedName>
    <definedName name="q">'[4]Weighting Scale'!$D$6</definedName>
    <definedName name="Quality">Benefits!$W$73:$W$76</definedName>
    <definedName name="RateHigh">#REF!</definedName>
    <definedName name="RateLow">#REF!</definedName>
    <definedName name="RateSt">Summary!$D$5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ot_Cause">'[1]Rating Scales'!$R$6:$R$37</definedName>
    <definedName name="Severity_Ratings">'[1]Rating Scales'!$A$6:$G$10</definedName>
    <definedName name="Severity_Scale">'[1]Rating Scales'!$A$6:$A$10</definedName>
  </definedNames>
  <calcPr calcId="145621"/>
</workbook>
</file>

<file path=xl/calcChain.xml><?xml version="1.0" encoding="utf-8"?>
<calcChain xmlns="http://schemas.openxmlformats.org/spreadsheetml/2006/main">
  <c r="C12" i="2" l="1"/>
  <c r="BH47" i="20" l="1"/>
  <c r="BH46" i="20"/>
  <c r="BH45" i="20"/>
  <c r="BH44" i="20"/>
  <c r="BH43" i="20"/>
  <c r="BH42" i="20"/>
  <c r="BH41" i="20"/>
  <c r="BH38" i="20"/>
  <c r="BH37" i="20"/>
  <c r="BH36" i="20"/>
  <c r="BH35" i="20"/>
  <c r="BH34" i="20"/>
  <c r="BH33" i="20"/>
  <c r="BH32" i="20"/>
  <c r="BH29" i="20"/>
  <c r="BH28" i="20"/>
  <c r="BH27" i="20"/>
  <c r="BH26" i="20"/>
  <c r="BH25" i="20"/>
  <c r="BH24" i="20"/>
  <c r="BH23" i="20"/>
  <c r="BH20" i="20"/>
  <c r="BH19" i="20"/>
  <c r="BH18" i="20"/>
  <c r="BH17" i="20"/>
  <c r="BH16" i="20"/>
  <c r="BH15" i="20"/>
  <c r="BH14" i="20"/>
  <c r="B12" i="20" l="1"/>
  <c r="CJ47" i="20" l="1"/>
  <c r="CJ46" i="20"/>
  <c r="CJ45" i="20"/>
  <c r="CJ44" i="20"/>
  <c r="CJ43" i="20"/>
  <c r="CJ42" i="20"/>
  <c r="CJ41" i="20"/>
  <c r="CJ40" i="20"/>
  <c r="CJ39" i="20"/>
  <c r="CJ38" i="20"/>
  <c r="CJ37" i="20"/>
  <c r="CJ36" i="20"/>
  <c r="CJ35" i="20"/>
  <c r="CJ34" i="20"/>
  <c r="CJ33" i="20"/>
  <c r="CJ32" i="20"/>
  <c r="CJ31" i="20"/>
  <c r="CJ30" i="20"/>
  <c r="CJ29" i="20"/>
  <c r="CJ28" i="20"/>
  <c r="CJ27" i="20"/>
  <c r="CJ26" i="20"/>
  <c r="CJ25" i="20"/>
  <c r="CJ24" i="20"/>
  <c r="CJ23" i="20"/>
  <c r="CJ22" i="20"/>
  <c r="CJ21" i="20"/>
  <c r="CJ20" i="20"/>
  <c r="CJ19" i="20"/>
  <c r="CJ18" i="20"/>
  <c r="CJ17" i="20"/>
  <c r="CJ16" i="20"/>
  <c r="CJ15" i="20"/>
  <c r="CJ14" i="20"/>
  <c r="CJ13" i="20"/>
  <c r="CF13" i="20"/>
  <c r="CF47" i="20"/>
  <c r="CF46" i="20"/>
  <c r="CF45" i="20"/>
  <c r="CF44" i="20"/>
  <c r="CF43" i="20"/>
  <c r="CF42" i="20"/>
  <c r="CF41" i="20"/>
  <c r="CF40" i="20"/>
  <c r="CF39" i="20"/>
  <c r="CF38" i="20"/>
  <c r="CF37" i="20"/>
  <c r="CF36" i="20"/>
  <c r="CF35" i="20"/>
  <c r="CF34" i="20"/>
  <c r="CF33" i="20"/>
  <c r="CF32" i="20"/>
  <c r="CF31" i="20"/>
  <c r="CF30" i="20"/>
  <c r="CF29" i="20"/>
  <c r="CF28" i="20"/>
  <c r="CF27" i="20"/>
  <c r="CF26" i="20"/>
  <c r="CF25" i="20"/>
  <c r="CF24" i="20"/>
  <c r="CF23" i="20"/>
  <c r="CF22" i="20"/>
  <c r="CF21" i="20"/>
  <c r="CF20" i="20"/>
  <c r="CF19" i="20"/>
  <c r="CF18" i="20"/>
  <c r="CF17" i="20"/>
  <c r="CF16" i="20"/>
  <c r="CF15" i="20"/>
  <c r="CF14" i="20"/>
  <c r="CB13" i="20"/>
  <c r="CB47" i="20"/>
  <c r="CB46" i="20"/>
  <c r="CB45" i="20"/>
  <c r="CB44" i="20"/>
  <c r="CB43" i="20"/>
  <c r="CB42" i="20"/>
  <c r="CB41" i="20"/>
  <c r="CB40" i="20"/>
  <c r="CB39" i="20"/>
  <c r="CB38" i="20"/>
  <c r="CB37" i="20"/>
  <c r="CB36" i="20"/>
  <c r="CB35" i="20"/>
  <c r="CB34" i="20"/>
  <c r="CB33" i="20"/>
  <c r="CB32" i="20"/>
  <c r="CB31" i="20"/>
  <c r="CB30" i="20"/>
  <c r="CB29" i="20"/>
  <c r="CB28" i="20"/>
  <c r="CB27" i="20"/>
  <c r="CB26" i="20"/>
  <c r="CB25" i="20"/>
  <c r="CB24" i="20"/>
  <c r="CB23" i="20"/>
  <c r="CB22" i="20"/>
  <c r="CB21" i="20"/>
  <c r="CB20" i="20"/>
  <c r="CB19" i="20"/>
  <c r="CB18" i="20"/>
  <c r="CB17" i="20"/>
  <c r="CB16" i="20"/>
  <c r="CB15" i="20"/>
  <c r="CB14" i="20"/>
  <c r="BX13" i="20"/>
  <c r="BX47" i="20"/>
  <c r="BX46" i="20"/>
  <c r="BX45" i="20"/>
  <c r="BX44" i="20"/>
  <c r="BX43" i="20"/>
  <c r="BX42" i="20"/>
  <c r="BX41" i="20"/>
  <c r="BX40" i="20"/>
  <c r="BX39" i="20"/>
  <c r="BX38" i="20"/>
  <c r="BX37" i="20"/>
  <c r="BX36" i="20"/>
  <c r="BX35" i="20"/>
  <c r="BX34" i="20"/>
  <c r="BX33" i="20"/>
  <c r="BX32" i="20"/>
  <c r="BX31" i="20"/>
  <c r="BX30" i="20"/>
  <c r="BX29" i="20"/>
  <c r="BX28" i="20"/>
  <c r="BX27" i="20"/>
  <c r="BX26" i="20"/>
  <c r="BX25" i="20"/>
  <c r="BX24" i="20"/>
  <c r="BX23" i="20"/>
  <c r="BX22" i="20"/>
  <c r="BX21" i="20"/>
  <c r="BX20" i="20"/>
  <c r="BX19" i="20"/>
  <c r="BX18" i="20"/>
  <c r="BX17" i="20"/>
  <c r="BX16" i="20"/>
  <c r="BX15" i="20"/>
  <c r="BX14" i="20"/>
  <c r="BT13" i="20"/>
  <c r="BT47" i="20"/>
  <c r="BT46" i="20"/>
  <c r="BT45" i="20"/>
  <c r="BT44" i="20"/>
  <c r="BT43" i="20"/>
  <c r="BT42" i="20"/>
  <c r="BT41" i="20"/>
  <c r="BT40" i="20"/>
  <c r="BT39" i="20"/>
  <c r="BT38" i="20"/>
  <c r="BT37" i="20"/>
  <c r="BT36" i="20"/>
  <c r="BT35" i="20"/>
  <c r="BT34" i="20"/>
  <c r="BT33" i="20"/>
  <c r="BT32" i="20"/>
  <c r="BT31" i="20"/>
  <c r="BT30" i="20"/>
  <c r="BT29" i="20"/>
  <c r="BT28" i="20"/>
  <c r="BT27" i="20"/>
  <c r="BT26" i="20"/>
  <c r="BT25" i="20"/>
  <c r="BT24" i="20"/>
  <c r="BT23" i="20"/>
  <c r="BT22" i="20"/>
  <c r="BT21" i="20"/>
  <c r="BT20" i="20"/>
  <c r="BT19" i="20"/>
  <c r="BT18" i="20"/>
  <c r="BT17" i="20"/>
  <c r="BT16" i="20"/>
  <c r="BT15" i="20"/>
  <c r="BT14" i="20"/>
  <c r="BP13" i="20"/>
  <c r="BP47" i="20"/>
  <c r="BP46" i="20"/>
  <c r="BP45" i="20"/>
  <c r="BP44" i="20"/>
  <c r="BP43" i="20"/>
  <c r="BP42" i="20"/>
  <c r="BP41" i="20"/>
  <c r="BP40" i="20"/>
  <c r="BP39" i="20"/>
  <c r="BP38" i="20"/>
  <c r="BP37" i="20"/>
  <c r="BP36" i="20"/>
  <c r="BP35" i="20"/>
  <c r="BP34" i="20"/>
  <c r="BP33" i="20"/>
  <c r="BP32" i="20"/>
  <c r="BP31" i="20"/>
  <c r="BP30" i="20"/>
  <c r="BP29" i="20"/>
  <c r="BP28" i="20"/>
  <c r="BP27" i="20"/>
  <c r="BP26" i="20"/>
  <c r="BP25" i="20"/>
  <c r="BP24" i="20"/>
  <c r="BP23" i="20"/>
  <c r="BP22" i="20"/>
  <c r="BP21" i="20"/>
  <c r="BP20" i="20"/>
  <c r="BP19" i="20"/>
  <c r="BP18" i="20"/>
  <c r="BP17" i="20"/>
  <c r="BP16" i="20"/>
  <c r="BP15" i="20"/>
  <c r="BP14" i="20"/>
  <c r="BL47" i="20"/>
  <c r="BL46" i="20"/>
  <c r="BL45" i="20"/>
  <c r="BL44" i="20"/>
  <c r="BL43" i="20"/>
  <c r="BL42" i="20"/>
  <c r="BL41" i="20"/>
  <c r="BL40" i="20"/>
  <c r="BL38" i="20"/>
  <c r="BL37" i="20"/>
  <c r="BL36" i="20"/>
  <c r="BL35" i="20"/>
  <c r="BL34" i="20"/>
  <c r="BL33" i="20"/>
  <c r="BL32" i="20"/>
  <c r="BL31" i="20"/>
  <c r="BL29" i="20"/>
  <c r="BL28" i="20"/>
  <c r="BL27" i="20"/>
  <c r="BL26" i="20"/>
  <c r="BL25" i="20"/>
  <c r="BL24" i="20"/>
  <c r="BL23" i="20"/>
  <c r="BL22" i="20"/>
  <c r="BL20" i="20"/>
  <c r="BL19" i="20"/>
  <c r="BL18" i="20"/>
  <c r="BL17" i="20"/>
  <c r="BL16" i="20"/>
  <c r="BL15" i="20"/>
  <c r="BL14" i="20"/>
  <c r="BL13" i="20"/>
  <c r="EF18" i="17" l="1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Q15" i="2"/>
  <c r="ER15" i="2"/>
  <c r="ES15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Q22" i="2"/>
  <c r="ER22" i="2"/>
  <c r="ES22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P27" i="2"/>
  <c r="EQ27" i="2"/>
  <c r="ER27" i="2"/>
  <c r="ES27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O28" i="2"/>
  <c r="EP28" i="2"/>
  <c r="EQ28" i="2"/>
  <c r="ER28" i="2"/>
  <c r="ES28" i="2"/>
  <c r="DU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DU12" i="15"/>
  <c r="DV12" i="15"/>
  <c r="DW12" i="15"/>
  <c r="DX12" i="15"/>
  <c r="DY12" i="15"/>
  <c r="DZ12" i="15"/>
  <c r="EA12" i="15"/>
  <c r="EB12" i="15"/>
  <c r="EC12" i="15"/>
  <c r="ED12" i="15"/>
  <c r="EE12" i="15"/>
  <c r="EF12" i="15"/>
  <c r="EG12" i="15"/>
  <c r="EH12" i="15"/>
  <c r="EI12" i="15"/>
  <c r="EJ12" i="15"/>
  <c r="EK12" i="15"/>
  <c r="EL12" i="15"/>
  <c r="EM12" i="15"/>
  <c r="EN12" i="15"/>
  <c r="EO12" i="15"/>
  <c r="EP12" i="15"/>
  <c r="EQ12" i="15"/>
  <c r="ER12" i="15"/>
  <c r="ES12" i="15"/>
  <c r="DU13" i="15"/>
  <c r="DV13" i="15"/>
  <c r="DW13" i="15"/>
  <c r="DX13" i="15"/>
  <c r="DY13" i="15"/>
  <c r="DZ13" i="15"/>
  <c r="EA13" i="15"/>
  <c r="EB13" i="15"/>
  <c r="EC13" i="15"/>
  <c r="ED13" i="15"/>
  <c r="EE13" i="15"/>
  <c r="EF13" i="15"/>
  <c r="EG13" i="15"/>
  <c r="EH13" i="15"/>
  <c r="EI13" i="15"/>
  <c r="EJ13" i="15"/>
  <c r="EK13" i="15"/>
  <c r="EL13" i="15"/>
  <c r="EM13" i="15"/>
  <c r="EN13" i="15"/>
  <c r="EO13" i="15"/>
  <c r="EP13" i="15"/>
  <c r="EQ13" i="15"/>
  <c r="ER13" i="15"/>
  <c r="ES13" i="15"/>
  <c r="DU14" i="15"/>
  <c r="DV14" i="15"/>
  <c r="DW14" i="15"/>
  <c r="DX14" i="15"/>
  <c r="DY14" i="15"/>
  <c r="DZ14" i="15"/>
  <c r="EA14" i="15"/>
  <c r="EB14" i="15"/>
  <c r="EC14" i="15"/>
  <c r="ED14" i="15"/>
  <c r="EE14" i="15"/>
  <c r="EF14" i="15"/>
  <c r="EG14" i="15"/>
  <c r="EH14" i="15"/>
  <c r="EI14" i="15"/>
  <c r="EJ14" i="15"/>
  <c r="EK14" i="15"/>
  <c r="EL14" i="15"/>
  <c r="EM14" i="15"/>
  <c r="EN14" i="15"/>
  <c r="EO14" i="15"/>
  <c r="EP14" i="15"/>
  <c r="EQ14" i="15"/>
  <c r="ER14" i="15"/>
  <c r="ES14" i="15"/>
  <c r="DU15" i="15"/>
  <c r="DV15" i="15"/>
  <c r="DW15" i="15"/>
  <c r="DX15" i="15"/>
  <c r="DY15" i="15"/>
  <c r="DZ15" i="15"/>
  <c r="EA15" i="15"/>
  <c r="EB15" i="15"/>
  <c r="EC15" i="15"/>
  <c r="ED15" i="15"/>
  <c r="EE15" i="15"/>
  <c r="EF15" i="15"/>
  <c r="EG15" i="15"/>
  <c r="EH15" i="15"/>
  <c r="EI15" i="15"/>
  <c r="EJ15" i="15"/>
  <c r="EK15" i="15"/>
  <c r="EL15" i="15"/>
  <c r="EM15" i="15"/>
  <c r="EN15" i="15"/>
  <c r="EO15" i="15"/>
  <c r="EP15" i="15"/>
  <c r="EQ15" i="15"/>
  <c r="ER15" i="15"/>
  <c r="ES15" i="15"/>
  <c r="DU16" i="15"/>
  <c r="DV16" i="15"/>
  <c r="DW16" i="15"/>
  <c r="DX16" i="15"/>
  <c r="DY16" i="15"/>
  <c r="DZ16" i="15"/>
  <c r="EA16" i="15"/>
  <c r="EB16" i="15"/>
  <c r="EC16" i="15"/>
  <c r="ED16" i="15"/>
  <c r="EE16" i="15"/>
  <c r="EF16" i="15"/>
  <c r="EG16" i="15"/>
  <c r="EH16" i="15"/>
  <c r="EI16" i="15"/>
  <c r="EJ16" i="15"/>
  <c r="EK16" i="15"/>
  <c r="EL16" i="15"/>
  <c r="EM16" i="15"/>
  <c r="EN16" i="15"/>
  <c r="EO16" i="15"/>
  <c r="EP16" i="15"/>
  <c r="EQ16" i="15"/>
  <c r="ER16" i="15"/>
  <c r="ES16" i="15"/>
  <c r="DU17" i="15"/>
  <c r="DV17" i="15"/>
  <c r="DW17" i="15"/>
  <c r="DX17" i="15"/>
  <c r="DY17" i="15"/>
  <c r="DZ17" i="15"/>
  <c r="EA17" i="15"/>
  <c r="EB17" i="15"/>
  <c r="EC17" i="15"/>
  <c r="ED17" i="15"/>
  <c r="EE17" i="15"/>
  <c r="EF17" i="15"/>
  <c r="EG17" i="15"/>
  <c r="EH17" i="15"/>
  <c r="EI17" i="15"/>
  <c r="EJ17" i="15"/>
  <c r="EK17" i="15"/>
  <c r="EL17" i="15"/>
  <c r="EM17" i="15"/>
  <c r="EN17" i="15"/>
  <c r="EO17" i="15"/>
  <c r="EP17" i="15"/>
  <c r="EQ17" i="15"/>
  <c r="ER17" i="15"/>
  <c r="ES17" i="15"/>
  <c r="DU18" i="15"/>
  <c r="DV18" i="15"/>
  <c r="DW18" i="15"/>
  <c r="DX18" i="15"/>
  <c r="DY18" i="15"/>
  <c r="DZ18" i="15"/>
  <c r="EA18" i="15"/>
  <c r="EB18" i="15"/>
  <c r="EC18" i="15"/>
  <c r="ED18" i="15"/>
  <c r="EE18" i="15"/>
  <c r="EF18" i="15"/>
  <c r="EG18" i="15"/>
  <c r="EH18" i="15"/>
  <c r="EI18" i="15"/>
  <c r="EJ18" i="15"/>
  <c r="EK18" i="15"/>
  <c r="EL18" i="15"/>
  <c r="EM18" i="15"/>
  <c r="EN18" i="15"/>
  <c r="EO18" i="15"/>
  <c r="EP18" i="15"/>
  <c r="EQ18" i="15"/>
  <c r="ER18" i="15"/>
  <c r="ES18" i="15"/>
  <c r="DU19" i="15"/>
  <c r="DV19" i="15"/>
  <c r="DW19" i="15"/>
  <c r="DX19" i="15"/>
  <c r="DY19" i="15"/>
  <c r="DZ19" i="15"/>
  <c r="EA19" i="15"/>
  <c r="EB19" i="15"/>
  <c r="EC19" i="15"/>
  <c r="ED19" i="15"/>
  <c r="EE19" i="15"/>
  <c r="EF19" i="15"/>
  <c r="EG19" i="15"/>
  <c r="EH19" i="15"/>
  <c r="EI19" i="15"/>
  <c r="EJ19" i="15"/>
  <c r="EK19" i="15"/>
  <c r="EL19" i="15"/>
  <c r="EM19" i="15"/>
  <c r="EN19" i="15"/>
  <c r="EO19" i="15"/>
  <c r="EP19" i="15"/>
  <c r="EQ19" i="15"/>
  <c r="ER19" i="15"/>
  <c r="ES19" i="15"/>
  <c r="DU20" i="15"/>
  <c r="DV20" i="15"/>
  <c r="DW20" i="15"/>
  <c r="DX20" i="15"/>
  <c r="DY20" i="15"/>
  <c r="DZ20" i="15"/>
  <c r="EA20" i="15"/>
  <c r="EB20" i="15"/>
  <c r="EC20" i="15"/>
  <c r="ED20" i="15"/>
  <c r="EE20" i="15"/>
  <c r="EF20" i="15"/>
  <c r="EG20" i="15"/>
  <c r="EH20" i="15"/>
  <c r="EI20" i="15"/>
  <c r="EJ20" i="15"/>
  <c r="EK20" i="15"/>
  <c r="EL20" i="15"/>
  <c r="EM20" i="15"/>
  <c r="EN20" i="15"/>
  <c r="EO20" i="15"/>
  <c r="EP20" i="15"/>
  <c r="EQ20" i="15"/>
  <c r="ER20" i="15"/>
  <c r="ES20" i="15"/>
  <c r="DU21" i="15"/>
  <c r="DV21" i="15"/>
  <c r="DW21" i="15"/>
  <c r="DX21" i="15"/>
  <c r="DY21" i="15"/>
  <c r="DZ21" i="15"/>
  <c r="EA21" i="15"/>
  <c r="EB21" i="15"/>
  <c r="EC21" i="15"/>
  <c r="ED21" i="15"/>
  <c r="EE21" i="15"/>
  <c r="EF21" i="15"/>
  <c r="EG21" i="15"/>
  <c r="EH21" i="15"/>
  <c r="EI21" i="15"/>
  <c r="EJ21" i="15"/>
  <c r="EK21" i="15"/>
  <c r="EL21" i="15"/>
  <c r="EM21" i="15"/>
  <c r="EN21" i="15"/>
  <c r="EO21" i="15"/>
  <c r="EP21" i="15"/>
  <c r="EQ21" i="15"/>
  <c r="ER21" i="15"/>
  <c r="ES21" i="15"/>
  <c r="DU22" i="15"/>
  <c r="DV22" i="15"/>
  <c r="DW22" i="15"/>
  <c r="DX22" i="15"/>
  <c r="DY22" i="15"/>
  <c r="DZ22" i="15"/>
  <c r="EA22" i="15"/>
  <c r="EB22" i="15"/>
  <c r="EC22" i="15"/>
  <c r="ED22" i="15"/>
  <c r="EE22" i="15"/>
  <c r="EF22" i="15"/>
  <c r="EG22" i="15"/>
  <c r="EH22" i="15"/>
  <c r="EI22" i="15"/>
  <c r="EJ22" i="15"/>
  <c r="EK22" i="15"/>
  <c r="EL22" i="15"/>
  <c r="EM22" i="15"/>
  <c r="EN22" i="15"/>
  <c r="EO22" i="15"/>
  <c r="EP22" i="15"/>
  <c r="EQ22" i="15"/>
  <c r="ER22" i="15"/>
  <c r="ES22" i="15"/>
  <c r="DU24" i="15"/>
  <c r="DV24" i="15"/>
  <c r="DW24" i="15"/>
  <c r="DX24" i="15"/>
  <c r="DY24" i="15"/>
  <c r="DZ24" i="15"/>
  <c r="EA24" i="15"/>
  <c r="EB24" i="15"/>
  <c r="EC24" i="15"/>
  <c r="ED24" i="15"/>
  <c r="EE24" i="15"/>
  <c r="EF24" i="15"/>
  <c r="EG24" i="15"/>
  <c r="EH24" i="15"/>
  <c r="EI24" i="15"/>
  <c r="EJ24" i="15"/>
  <c r="EK24" i="15"/>
  <c r="EL24" i="15"/>
  <c r="EM24" i="15"/>
  <c r="EN24" i="15"/>
  <c r="EO24" i="15"/>
  <c r="EP24" i="15"/>
  <c r="EQ24" i="15"/>
  <c r="ER24" i="15"/>
  <c r="ES24" i="15"/>
  <c r="DU25" i="15"/>
  <c r="DV25" i="15"/>
  <c r="DW25" i="15"/>
  <c r="DX25" i="15"/>
  <c r="DY25" i="15"/>
  <c r="DZ25" i="15"/>
  <c r="EA25" i="15"/>
  <c r="EB25" i="15"/>
  <c r="EC25" i="15"/>
  <c r="ED25" i="15"/>
  <c r="EE25" i="15"/>
  <c r="EF25" i="15"/>
  <c r="EG25" i="15"/>
  <c r="EH25" i="15"/>
  <c r="EI25" i="15"/>
  <c r="EJ25" i="15"/>
  <c r="EK25" i="15"/>
  <c r="EL25" i="15"/>
  <c r="EM25" i="15"/>
  <c r="EN25" i="15"/>
  <c r="EO25" i="15"/>
  <c r="EP25" i="15"/>
  <c r="EQ25" i="15"/>
  <c r="ER25" i="15"/>
  <c r="ES25" i="15"/>
  <c r="DU26" i="15"/>
  <c r="DV26" i="15"/>
  <c r="DW26" i="15"/>
  <c r="DX26" i="15"/>
  <c r="DY26" i="15"/>
  <c r="DZ26" i="15"/>
  <c r="EA26" i="15"/>
  <c r="EB26" i="15"/>
  <c r="EC26" i="15"/>
  <c r="ED26" i="15"/>
  <c r="EE26" i="15"/>
  <c r="EF26" i="15"/>
  <c r="EG26" i="15"/>
  <c r="EH26" i="15"/>
  <c r="EI26" i="15"/>
  <c r="EJ26" i="15"/>
  <c r="EK26" i="15"/>
  <c r="EL26" i="15"/>
  <c r="EM26" i="15"/>
  <c r="EN26" i="15"/>
  <c r="EO26" i="15"/>
  <c r="EP26" i="15"/>
  <c r="EQ26" i="15"/>
  <c r="ER26" i="15"/>
  <c r="ES26" i="15"/>
  <c r="DU27" i="15"/>
  <c r="DV27" i="15"/>
  <c r="DW27" i="15"/>
  <c r="DX27" i="15"/>
  <c r="DY27" i="15"/>
  <c r="DZ27" i="15"/>
  <c r="EA27" i="15"/>
  <c r="EB27" i="15"/>
  <c r="EC27" i="15"/>
  <c r="ED27" i="15"/>
  <c r="EE27" i="15"/>
  <c r="EF27" i="15"/>
  <c r="EG27" i="15"/>
  <c r="EH27" i="15"/>
  <c r="EI27" i="15"/>
  <c r="EJ27" i="15"/>
  <c r="EK27" i="15"/>
  <c r="EL27" i="15"/>
  <c r="EM27" i="15"/>
  <c r="EN27" i="15"/>
  <c r="EO27" i="15"/>
  <c r="EP27" i="15"/>
  <c r="EQ27" i="15"/>
  <c r="ER27" i="15"/>
  <c r="ES27" i="15"/>
  <c r="DU28" i="15"/>
  <c r="DV28" i="15"/>
  <c r="DW28" i="15"/>
  <c r="DX28" i="15"/>
  <c r="DY28" i="15"/>
  <c r="DZ28" i="15"/>
  <c r="EA28" i="15"/>
  <c r="EB28" i="15"/>
  <c r="EC28" i="15"/>
  <c r="ED28" i="15"/>
  <c r="EE28" i="15"/>
  <c r="EF28" i="15"/>
  <c r="EG28" i="15"/>
  <c r="EH28" i="15"/>
  <c r="EI28" i="15"/>
  <c r="EJ28" i="15"/>
  <c r="EK28" i="15"/>
  <c r="EL28" i="15"/>
  <c r="EM28" i="15"/>
  <c r="EN28" i="15"/>
  <c r="EO28" i="15"/>
  <c r="EP28" i="15"/>
  <c r="EQ28" i="15"/>
  <c r="ER28" i="15"/>
  <c r="ES28" i="15"/>
  <c r="DU29" i="15"/>
  <c r="DV29" i="15"/>
  <c r="DW29" i="15"/>
  <c r="DX29" i="15"/>
  <c r="DY29" i="15"/>
  <c r="DZ29" i="15"/>
  <c r="EA29" i="15"/>
  <c r="EB29" i="15"/>
  <c r="EC29" i="15"/>
  <c r="ED29" i="15"/>
  <c r="EE29" i="15"/>
  <c r="EF29" i="15"/>
  <c r="EG29" i="15"/>
  <c r="EH29" i="15"/>
  <c r="EI29" i="15"/>
  <c r="EJ29" i="15"/>
  <c r="EK29" i="15"/>
  <c r="EL29" i="15"/>
  <c r="EM29" i="15"/>
  <c r="EN29" i="15"/>
  <c r="EO29" i="15"/>
  <c r="EP29" i="15"/>
  <c r="EQ29" i="15"/>
  <c r="ER29" i="15"/>
  <c r="ES29" i="15"/>
  <c r="DU30" i="15"/>
  <c r="DV30" i="15"/>
  <c r="DW30" i="15"/>
  <c r="DX30" i="15"/>
  <c r="DY30" i="15"/>
  <c r="DZ30" i="15"/>
  <c r="EA30" i="15"/>
  <c r="EB30" i="15"/>
  <c r="EC30" i="15"/>
  <c r="ED30" i="15"/>
  <c r="EE30" i="15"/>
  <c r="EF30" i="15"/>
  <c r="EG30" i="15"/>
  <c r="EH30" i="15"/>
  <c r="EI30" i="15"/>
  <c r="EJ30" i="15"/>
  <c r="EK30" i="15"/>
  <c r="EL30" i="15"/>
  <c r="EM30" i="15"/>
  <c r="EN30" i="15"/>
  <c r="EO30" i="15"/>
  <c r="EP30" i="15"/>
  <c r="EQ30" i="15"/>
  <c r="ER30" i="15"/>
  <c r="ES30" i="15"/>
  <c r="DU31" i="15"/>
  <c r="DV31" i="15"/>
  <c r="DW31" i="15"/>
  <c r="DX31" i="15"/>
  <c r="DY31" i="15"/>
  <c r="DZ31" i="15"/>
  <c r="EA31" i="15"/>
  <c r="EB31" i="15"/>
  <c r="EC31" i="15"/>
  <c r="ED31" i="15"/>
  <c r="EE31" i="15"/>
  <c r="EF31" i="15"/>
  <c r="EG31" i="15"/>
  <c r="EH31" i="15"/>
  <c r="EI31" i="15"/>
  <c r="EJ31" i="15"/>
  <c r="EK31" i="15"/>
  <c r="EL31" i="15"/>
  <c r="EM31" i="15"/>
  <c r="EN31" i="15"/>
  <c r="EO31" i="15"/>
  <c r="EP31" i="15"/>
  <c r="EQ31" i="15"/>
  <c r="ER31" i="15"/>
  <c r="ES31" i="15"/>
  <c r="DU32" i="15"/>
  <c r="DV32" i="15"/>
  <c r="DW32" i="15"/>
  <c r="DX32" i="15"/>
  <c r="DY32" i="15"/>
  <c r="DZ32" i="15"/>
  <c r="EA32" i="15"/>
  <c r="EB32" i="15"/>
  <c r="EC32" i="15"/>
  <c r="ED32" i="15"/>
  <c r="EE32" i="15"/>
  <c r="EF32" i="15"/>
  <c r="EG32" i="15"/>
  <c r="EH32" i="15"/>
  <c r="EI32" i="15"/>
  <c r="EJ32" i="15"/>
  <c r="EK32" i="15"/>
  <c r="EL32" i="15"/>
  <c r="EM32" i="15"/>
  <c r="EN32" i="15"/>
  <c r="EO32" i="15"/>
  <c r="EP32" i="15"/>
  <c r="EQ32" i="15"/>
  <c r="ER32" i="15"/>
  <c r="ES32" i="15"/>
  <c r="DU33" i="15"/>
  <c r="DV33" i="15"/>
  <c r="DW33" i="15"/>
  <c r="DX33" i="15"/>
  <c r="DY33" i="15"/>
  <c r="DZ33" i="15"/>
  <c r="EA33" i="15"/>
  <c r="EB33" i="15"/>
  <c r="EC33" i="15"/>
  <c r="ED33" i="15"/>
  <c r="EE33" i="15"/>
  <c r="EF33" i="15"/>
  <c r="EG33" i="15"/>
  <c r="EH33" i="15"/>
  <c r="EI33" i="15"/>
  <c r="EJ33" i="15"/>
  <c r="EK33" i="15"/>
  <c r="EL33" i="15"/>
  <c r="EM33" i="15"/>
  <c r="EN33" i="15"/>
  <c r="EO33" i="15"/>
  <c r="EP33" i="15"/>
  <c r="EQ33" i="15"/>
  <c r="ER33" i="15"/>
  <c r="ES33" i="15"/>
  <c r="DU34" i="15"/>
  <c r="DV34" i="15"/>
  <c r="DW34" i="15"/>
  <c r="DX34" i="15"/>
  <c r="DY34" i="15"/>
  <c r="DZ34" i="15"/>
  <c r="EA34" i="15"/>
  <c r="EB34" i="15"/>
  <c r="EC34" i="15"/>
  <c r="ED34" i="15"/>
  <c r="EE34" i="15"/>
  <c r="EF34" i="15"/>
  <c r="EG34" i="15"/>
  <c r="EH34" i="15"/>
  <c r="EI34" i="15"/>
  <c r="EJ34" i="15"/>
  <c r="EK34" i="15"/>
  <c r="EL34" i="15"/>
  <c r="EM34" i="15"/>
  <c r="EN34" i="15"/>
  <c r="EO34" i="15"/>
  <c r="EP34" i="15"/>
  <c r="EQ34" i="15"/>
  <c r="ER34" i="15"/>
  <c r="ES34" i="15"/>
  <c r="DU12" i="16"/>
  <c r="DV12" i="16"/>
  <c r="DW12" i="16"/>
  <c r="DX12" i="16"/>
  <c r="DY12" i="16"/>
  <c r="DZ12" i="16"/>
  <c r="EA12" i="16"/>
  <c r="EB12" i="16"/>
  <c r="EC12" i="16"/>
  <c r="ED12" i="16"/>
  <c r="EE12" i="16"/>
  <c r="EF12" i="16"/>
  <c r="EG12" i="16"/>
  <c r="EH12" i="16"/>
  <c r="EI12" i="16"/>
  <c r="EJ12" i="16"/>
  <c r="EK12" i="16"/>
  <c r="EL12" i="16"/>
  <c r="EM12" i="16"/>
  <c r="EN12" i="16"/>
  <c r="EO12" i="16"/>
  <c r="EP12" i="16"/>
  <c r="EQ12" i="16"/>
  <c r="ER12" i="16"/>
  <c r="ES12" i="16"/>
  <c r="DU13" i="16"/>
  <c r="DV13" i="16"/>
  <c r="DW13" i="16"/>
  <c r="DX13" i="16"/>
  <c r="DY13" i="16"/>
  <c r="DZ13" i="16"/>
  <c r="EA13" i="16"/>
  <c r="EB13" i="16"/>
  <c r="EC13" i="16"/>
  <c r="ED13" i="16"/>
  <c r="EE13" i="16"/>
  <c r="EF13" i="16"/>
  <c r="EG13" i="16"/>
  <c r="EH13" i="16"/>
  <c r="EI13" i="16"/>
  <c r="EJ13" i="16"/>
  <c r="EK13" i="16"/>
  <c r="EL13" i="16"/>
  <c r="EM13" i="16"/>
  <c r="EN13" i="16"/>
  <c r="EO13" i="16"/>
  <c r="EP13" i="16"/>
  <c r="EQ13" i="16"/>
  <c r="ER13" i="16"/>
  <c r="ES13" i="16"/>
  <c r="DU14" i="16"/>
  <c r="DV14" i="16"/>
  <c r="DW14" i="16"/>
  <c r="DX14" i="16"/>
  <c r="DY14" i="16"/>
  <c r="DZ14" i="16"/>
  <c r="EA14" i="16"/>
  <c r="EB14" i="16"/>
  <c r="EC14" i="16"/>
  <c r="ED14" i="16"/>
  <c r="EE14" i="16"/>
  <c r="EF14" i="16"/>
  <c r="EG14" i="16"/>
  <c r="EH14" i="16"/>
  <c r="EI14" i="16"/>
  <c r="EJ14" i="16"/>
  <c r="EK14" i="16"/>
  <c r="EL14" i="16"/>
  <c r="EM14" i="16"/>
  <c r="EN14" i="16"/>
  <c r="EO14" i="16"/>
  <c r="EP14" i="16"/>
  <c r="EQ14" i="16"/>
  <c r="ER14" i="16"/>
  <c r="ES14" i="16"/>
  <c r="DU15" i="16"/>
  <c r="DV15" i="16"/>
  <c r="DW15" i="16"/>
  <c r="DX15" i="16"/>
  <c r="DY15" i="16"/>
  <c r="DZ15" i="16"/>
  <c r="EA15" i="16"/>
  <c r="EB15" i="16"/>
  <c r="EC15" i="16"/>
  <c r="ED15" i="16"/>
  <c r="EE15" i="16"/>
  <c r="EF15" i="16"/>
  <c r="EG15" i="16"/>
  <c r="EH15" i="16"/>
  <c r="EI15" i="16"/>
  <c r="EJ15" i="16"/>
  <c r="EK15" i="16"/>
  <c r="EL15" i="16"/>
  <c r="EM15" i="16"/>
  <c r="EN15" i="16"/>
  <c r="EO15" i="16"/>
  <c r="EP15" i="16"/>
  <c r="EQ15" i="16"/>
  <c r="ER15" i="16"/>
  <c r="ES15" i="16"/>
  <c r="DU16" i="16"/>
  <c r="DV16" i="16"/>
  <c r="DW16" i="16"/>
  <c r="DX16" i="16"/>
  <c r="DY16" i="16"/>
  <c r="DZ16" i="16"/>
  <c r="EA16" i="16"/>
  <c r="EB16" i="16"/>
  <c r="EC16" i="16"/>
  <c r="ED16" i="16"/>
  <c r="EE16" i="16"/>
  <c r="EF16" i="16"/>
  <c r="EG16" i="16"/>
  <c r="EH16" i="16"/>
  <c r="EI16" i="16"/>
  <c r="EJ16" i="16"/>
  <c r="EK16" i="16"/>
  <c r="EL16" i="16"/>
  <c r="EM16" i="16"/>
  <c r="EN16" i="16"/>
  <c r="EO16" i="16"/>
  <c r="EP16" i="16"/>
  <c r="EQ16" i="16"/>
  <c r="ER16" i="16"/>
  <c r="ES16" i="16"/>
  <c r="DU17" i="16"/>
  <c r="DV17" i="16"/>
  <c r="DW17" i="16"/>
  <c r="DX17" i="16"/>
  <c r="DY17" i="16"/>
  <c r="DZ17" i="16"/>
  <c r="EA17" i="16"/>
  <c r="EB17" i="16"/>
  <c r="EC17" i="16"/>
  <c r="ED17" i="16"/>
  <c r="EE17" i="16"/>
  <c r="EF17" i="16"/>
  <c r="EG17" i="16"/>
  <c r="EH17" i="16"/>
  <c r="EI17" i="16"/>
  <c r="EJ17" i="16"/>
  <c r="EK17" i="16"/>
  <c r="EL17" i="16"/>
  <c r="EM17" i="16"/>
  <c r="EN17" i="16"/>
  <c r="EO17" i="16"/>
  <c r="EP17" i="16"/>
  <c r="EQ17" i="16"/>
  <c r="ER17" i="16"/>
  <c r="ES17" i="16"/>
  <c r="DU18" i="16"/>
  <c r="DV18" i="16"/>
  <c r="DW18" i="16"/>
  <c r="DX18" i="16"/>
  <c r="DY18" i="16"/>
  <c r="DZ18" i="16"/>
  <c r="EA18" i="16"/>
  <c r="EB18" i="16"/>
  <c r="EC18" i="16"/>
  <c r="ED18" i="16"/>
  <c r="EE18" i="16"/>
  <c r="EF18" i="16"/>
  <c r="EG18" i="16"/>
  <c r="EH18" i="16"/>
  <c r="EI18" i="16"/>
  <c r="EJ18" i="16"/>
  <c r="EK18" i="16"/>
  <c r="EL18" i="16"/>
  <c r="EM18" i="16"/>
  <c r="EN18" i="16"/>
  <c r="EO18" i="16"/>
  <c r="EP18" i="16"/>
  <c r="EQ18" i="16"/>
  <c r="ER18" i="16"/>
  <c r="ES18" i="16"/>
  <c r="DU19" i="16"/>
  <c r="DV19" i="16"/>
  <c r="DW19" i="16"/>
  <c r="DX19" i="16"/>
  <c r="DY19" i="16"/>
  <c r="DZ19" i="16"/>
  <c r="EA19" i="16"/>
  <c r="EB19" i="16"/>
  <c r="EC19" i="16"/>
  <c r="ED19" i="16"/>
  <c r="EE19" i="16"/>
  <c r="EF19" i="16"/>
  <c r="EG19" i="16"/>
  <c r="EH19" i="16"/>
  <c r="EI19" i="16"/>
  <c r="EJ19" i="16"/>
  <c r="EK19" i="16"/>
  <c r="EL19" i="16"/>
  <c r="EM19" i="16"/>
  <c r="EN19" i="16"/>
  <c r="EO19" i="16"/>
  <c r="EP19" i="16"/>
  <c r="EQ19" i="16"/>
  <c r="ER19" i="16"/>
  <c r="ES19" i="16"/>
  <c r="DU20" i="16"/>
  <c r="DV20" i="16"/>
  <c r="DW20" i="16"/>
  <c r="DX20" i="16"/>
  <c r="DY20" i="16"/>
  <c r="DZ20" i="16"/>
  <c r="EA20" i="16"/>
  <c r="EB20" i="16"/>
  <c r="EC20" i="16"/>
  <c r="ED20" i="16"/>
  <c r="EE20" i="16"/>
  <c r="EF20" i="16"/>
  <c r="EG20" i="16"/>
  <c r="EH20" i="16"/>
  <c r="EI20" i="16"/>
  <c r="EJ20" i="16"/>
  <c r="EK20" i="16"/>
  <c r="EL20" i="16"/>
  <c r="EM20" i="16"/>
  <c r="EN20" i="16"/>
  <c r="EO20" i="16"/>
  <c r="EP20" i="16"/>
  <c r="EQ20" i="16"/>
  <c r="ER20" i="16"/>
  <c r="ES20" i="16"/>
  <c r="DU21" i="16"/>
  <c r="DV21" i="16"/>
  <c r="DW21" i="16"/>
  <c r="DX21" i="16"/>
  <c r="DY21" i="16"/>
  <c r="DZ21" i="16"/>
  <c r="EA21" i="16"/>
  <c r="EB21" i="16"/>
  <c r="EC21" i="16"/>
  <c r="ED21" i="16"/>
  <c r="EE21" i="16"/>
  <c r="EF21" i="16"/>
  <c r="EG21" i="16"/>
  <c r="EH21" i="16"/>
  <c r="EI21" i="16"/>
  <c r="EJ21" i="16"/>
  <c r="EK21" i="16"/>
  <c r="EL21" i="16"/>
  <c r="EM21" i="16"/>
  <c r="EN21" i="16"/>
  <c r="EO21" i="16"/>
  <c r="EP21" i="16"/>
  <c r="EQ21" i="16"/>
  <c r="ER21" i="16"/>
  <c r="ES21" i="16"/>
  <c r="DU22" i="16"/>
  <c r="DV22" i="16"/>
  <c r="DW22" i="16"/>
  <c r="DX22" i="16"/>
  <c r="DY22" i="16"/>
  <c r="DZ22" i="16"/>
  <c r="EA22" i="16"/>
  <c r="EB22" i="16"/>
  <c r="EC22" i="16"/>
  <c r="ED22" i="16"/>
  <c r="EE22" i="16"/>
  <c r="EF22" i="16"/>
  <c r="EG22" i="16"/>
  <c r="EH22" i="16"/>
  <c r="EI22" i="16"/>
  <c r="EJ22" i="16"/>
  <c r="EK22" i="16"/>
  <c r="EL22" i="16"/>
  <c r="EM22" i="16"/>
  <c r="EN22" i="16"/>
  <c r="EO22" i="16"/>
  <c r="EP22" i="16"/>
  <c r="EQ22" i="16"/>
  <c r="ER22" i="16"/>
  <c r="ES22" i="16"/>
  <c r="DU24" i="16"/>
  <c r="DV24" i="16"/>
  <c r="DW24" i="16"/>
  <c r="DX24" i="16"/>
  <c r="DY24" i="16"/>
  <c r="DZ24" i="16"/>
  <c r="EA24" i="16"/>
  <c r="EB24" i="16"/>
  <c r="EC24" i="16"/>
  <c r="ED24" i="16"/>
  <c r="EE24" i="16"/>
  <c r="EF24" i="16"/>
  <c r="EG24" i="16"/>
  <c r="EH24" i="16"/>
  <c r="EI24" i="16"/>
  <c r="EJ24" i="16"/>
  <c r="EK24" i="16"/>
  <c r="EL24" i="16"/>
  <c r="EM24" i="16"/>
  <c r="EN24" i="16"/>
  <c r="EO24" i="16"/>
  <c r="EP24" i="16"/>
  <c r="EQ24" i="16"/>
  <c r="ER24" i="16"/>
  <c r="ES24" i="16"/>
  <c r="DU25" i="16"/>
  <c r="DV25" i="16"/>
  <c r="DW25" i="16"/>
  <c r="DX25" i="16"/>
  <c r="DY25" i="16"/>
  <c r="DZ25" i="16"/>
  <c r="EA25" i="16"/>
  <c r="EB25" i="16"/>
  <c r="EC25" i="16"/>
  <c r="ED25" i="16"/>
  <c r="EE25" i="16"/>
  <c r="EF25" i="16"/>
  <c r="EG25" i="16"/>
  <c r="EH25" i="16"/>
  <c r="EI25" i="16"/>
  <c r="EJ25" i="16"/>
  <c r="EK25" i="16"/>
  <c r="EL25" i="16"/>
  <c r="EM25" i="16"/>
  <c r="EN25" i="16"/>
  <c r="EO25" i="16"/>
  <c r="EP25" i="16"/>
  <c r="EQ25" i="16"/>
  <c r="ER25" i="16"/>
  <c r="ES25" i="16"/>
  <c r="DU26" i="16"/>
  <c r="DV26" i="16"/>
  <c r="DW26" i="16"/>
  <c r="DX26" i="16"/>
  <c r="DY26" i="16"/>
  <c r="DZ26" i="16"/>
  <c r="EA26" i="16"/>
  <c r="EB26" i="16"/>
  <c r="EC26" i="16"/>
  <c r="ED26" i="16"/>
  <c r="EE26" i="16"/>
  <c r="EF26" i="16"/>
  <c r="EG26" i="16"/>
  <c r="EH26" i="16"/>
  <c r="EI26" i="16"/>
  <c r="EJ26" i="16"/>
  <c r="EK26" i="16"/>
  <c r="EL26" i="16"/>
  <c r="EM26" i="16"/>
  <c r="EN26" i="16"/>
  <c r="EO26" i="16"/>
  <c r="EP26" i="16"/>
  <c r="EQ26" i="16"/>
  <c r="ER26" i="16"/>
  <c r="ES26" i="16"/>
  <c r="DU27" i="16"/>
  <c r="DV27" i="16"/>
  <c r="DW27" i="16"/>
  <c r="DX27" i="16"/>
  <c r="DY27" i="16"/>
  <c r="DZ27" i="16"/>
  <c r="EA27" i="16"/>
  <c r="EB27" i="16"/>
  <c r="EC27" i="16"/>
  <c r="ED27" i="16"/>
  <c r="EE27" i="16"/>
  <c r="EF27" i="16"/>
  <c r="EG27" i="16"/>
  <c r="EH27" i="16"/>
  <c r="EI27" i="16"/>
  <c r="EJ27" i="16"/>
  <c r="EK27" i="16"/>
  <c r="EL27" i="16"/>
  <c r="EM27" i="16"/>
  <c r="EN27" i="16"/>
  <c r="EO27" i="16"/>
  <c r="EP27" i="16"/>
  <c r="EQ27" i="16"/>
  <c r="ER27" i="16"/>
  <c r="ES27" i="16"/>
  <c r="DU28" i="16"/>
  <c r="DV28" i="16"/>
  <c r="DW28" i="16"/>
  <c r="DX28" i="16"/>
  <c r="DY28" i="16"/>
  <c r="DZ28" i="16"/>
  <c r="EA28" i="16"/>
  <c r="EB28" i="16"/>
  <c r="EC28" i="16"/>
  <c r="ED28" i="16"/>
  <c r="EE28" i="16"/>
  <c r="EF28" i="16"/>
  <c r="EG28" i="16"/>
  <c r="EH28" i="16"/>
  <c r="EI28" i="16"/>
  <c r="EJ28" i="16"/>
  <c r="EK28" i="16"/>
  <c r="EL28" i="16"/>
  <c r="EM28" i="16"/>
  <c r="EN28" i="16"/>
  <c r="EO28" i="16"/>
  <c r="EP28" i="16"/>
  <c r="EQ28" i="16"/>
  <c r="ER28" i="16"/>
  <c r="ES28" i="16"/>
  <c r="DU29" i="16"/>
  <c r="DV29" i="16"/>
  <c r="DW29" i="16"/>
  <c r="DX29" i="16"/>
  <c r="DY29" i="16"/>
  <c r="DZ29" i="16"/>
  <c r="EA29" i="16"/>
  <c r="EB29" i="16"/>
  <c r="EC29" i="16"/>
  <c r="ED29" i="16"/>
  <c r="EE29" i="16"/>
  <c r="EF29" i="16"/>
  <c r="EG29" i="16"/>
  <c r="EH29" i="16"/>
  <c r="EI29" i="16"/>
  <c r="EJ29" i="16"/>
  <c r="EK29" i="16"/>
  <c r="EL29" i="16"/>
  <c r="EM29" i="16"/>
  <c r="EN29" i="16"/>
  <c r="EO29" i="16"/>
  <c r="EP29" i="16"/>
  <c r="EQ29" i="16"/>
  <c r="ER29" i="16"/>
  <c r="ES29" i="16"/>
  <c r="DU30" i="16"/>
  <c r="DV30" i="16"/>
  <c r="DW30" i="16"/>
  <c r="DX30" i="16"/>
  <c r="DY30" i="16"/>
  <c r="DZ30" i="16"/>
  <c r="EA30" i="16"/>
  <c r="EB30" i="16"/>
  <c r="EC30" i="16"/>
  <c r="ED30" i="16"/>
  <c r="EE30" i="16"/>
  <c r="EF30" i="16"/>
  <c r="EG30" i="16"/>
  <c r="EH30" i="16"/>
  <c r="EI30" i="16"/>
  <c r="EJ30" i="16"/>
  <c r="EK30" i="16"/>
  <c r="EL30" i="16"/>
  <c r="EM30" i="16"/>
  <c r="EN30" i="16"/>
  <c r="EO30" i="16"/>
  <c r="EP30" i="16"/>
  <c r="EQ30" i="16"/>
  <c r="ER30" i="16"/>
  <c r="ES30" i="16"/>
  <c r="DU31" i="16"/>
  <c r="DV31" i="16"/>
  <c r="DW31" i="16"/>
  <c r="DX31" i="16"/>
  <c r="DY31" i="16"/>
  <c r="DZ31" i="16"/>
  <c r="EA31" i="16"/>
  <c r="EB31" i="16"/>
  <c r="EC31" i="16"/>
  <c r="ED31" i="16"/>
  <c r="EE31" i="16"/>
  <c r="EF31" i="16"/>
  <c r="EG31" i="16"/>
  <c r="EH31" i="16"/>
  <c r="EI31" i="16"/>
  <c r="EJ31" i="16"/>
  <c r="EK31" i="16"/>
  <c r="EL31" i="16"/>
  <c r="EM31" i="16"/>
  <c r="EN31" i="16"/>
  <c r="EO31" i="16"/>
  <c r="EP31" i="16"/>
  <c r="EQ31" i="16"/>
  <c r="ER31" i="16"/>
  <c r="ES31" i="16"/>
  <c r="DU32" i="16"/>
  <c r="DV32" i="16"/>
  <c r="DW32" i="16"/>
  <c r="DX32" i="16"/>
  <c r="DY32" i="16"/>
  <c r="DZ32" i="16"/>
  <c r="EA32" i="16"/>
  <c r="EB32" i="16"/>
  <c r="EC32" i="16"/>
  <c r="ED32" i="16"/>
  <c r="EE32" i="16"/>
  <c r="EF32" i="16"/>
  <c r="EG32" i="16"/>
  <c r="EH32" i="16"/>
  <c r="EI32" i="16"/>
  <c r="EJ32" i="16"/>
  <c r="EK32" i="16"/>
  <c r="EL32" i="16"/>
  <c r="EM32" i="16"/>
  <c r="EN32" i="16"/>
  <c r="EO32" i="16"/>
  <c r="EP32" i="16"/>
  <c r="EQ32" i="16"/>
  <c r="ER32" i="16"/>
  <c r="ES32" i="16"/>
  <c r="DU33" i="16"/>
  <c r="DV33" i="16"/>
  <c r="DW33" i="16"/>
  <c r="DX33" i="16"/>
  <c r="DY33" i="16"/>
  <c r="DZ33" i="16"/>
  <c r="EA33" i="16"/>
  <c r="EB33" i="16"/>
  <c r="EC33" i="16"/>
  <c r="ED33" i="16"/>
  <c r="EE33" i="16"/>
  <c r="EF33" i="16"/>
  <c r="EG33" i="16"/>
  <c r="EH33" i="16"/>
  <c r="EI33" i="16"/>
  <c r="EJ33" i="16"/>
  <c r="EK33" i="16"/>
  <c r="EL33" i="16"/>
  <c r="EM33" i="16"/>
  <c r="EN33" i="16"/>
  <c r="EO33" i="16"/>
  <c r="EP33" i="16"/>
  <c r="EQ33" i="16"/>
  <c r="ER33" i="16"/>
  <c r="ES33" i="16"/>
  <c r="DU34" i="16"/>
  <c r="DV34" i="16"/>
  <c r="DW34" i="16"/>
  <c r="DX34" i="16"/>
  <c r="DY34" i="16"/>
  <c r="DZ34" i="16"/>
  <c r="EA34" i="16"/>
  <c r="EB34" i="16"/>
  <c r="EC34" i="16"/>
  <c r="ED34" i="16"/>
  <c r="EE34" i="16"/>
  <c r="EF34" i="16"/>
  <c r="EG34" i="16"/>
  <c r="EH34" i="16"/>
  <c r="EI34" i="16"/>
  <c r="EJ34" i="16"/>
  <c r="EK34" i="16"/>
  <c r="EL34" i="16"/>
  <c r="EM34" i="16"/>
  <c r="EN34" i="16"/>
  <c r="EO34" i="16"/>
  <c r="EP34" i="16"/>
  <c r="EQ34" i="16"/>
  <c r="ER34" i="16"/>
  <c r="ES34" i="16"/>
  <c r="DU12" i="17"/>
  <c r="DV12" i="17"/>
  <c r="DW12" i="17"/>
  <c r="DX12" i="17"/>
  <c r="DY12" i="17"/>
  <c r="DZ12" i="17"/>
  <c r="EA12" i="17"/>
  <c r="EB12" i="17"/>
  <c r="EC12" i="17"/>
  <c r="ED12" i="17"/>
  <c r="EE12" i="17"/>
  <c r="EF12" i="17"/>
  <c r="EG12" i="17"/>
  <c r="EH12" i="17"/>
  <c r="EI12" i="17"/>
  <c r="EJ12" i="17"/>
  <c r="EK12" i="17"/>
  <c r="EL12" i="17"/>
  <c r="EM12" i="17"/>
  <c r="EN12" i="17"/>
  <c r="EO12" i="17"/>
  <c r="EP12" i="17"/>
  <c r="EQ12" i="17"/>
  <c r="ER12" i="17"/>
  <c r="ES12" i="17"/>
  <c r="DU13" i="17"/>
  <c r="DV13" i="17"/>
  <c r="DW13" i="17"/>
  <c r="DX13" i="17"/>
  <c r="DY13" i="17"/>
  <c r="DZ13" i="17"/>
  <c r="EA13" i="17"/>
  <c r="EB13" i="17"/>
  <c r="EC13" i="17"/>
  <c r="ED13" i="17"/>
  <c r="EE13" i="17"/>
  <c r="EF13" i="17"/>
  <c r="EG13" i="17"/>
  <c r="EH13" i="17"/>
  <c r="EI13" i="17"/>
  <c r="EJ13" i="17"/>
  <c r="EK13" i="17"/>
  <c r="EL13" i="17"/>
  <c r="EM13" i="17"/>
  <c r="EN13" i="17"/>
  <c r="EO13" i="17"/>
  <c r="EP13" i="17"/>
  <c r="EQ13" i="17"/>
  <c r="ER13" i="17"/>
  <c r="ES13" i="17"/>
  <c r="DU14" i="17"/>
  <c r="DV14" i="17"/>
  <c r="DW14" i="17"/>
  <c r="DX14" i="17"/>
  <c r="DY14" i="17"/>
  <c r="DZ14" i="17"/>
  <c r="EA14" i="17"/>
  <c r="EB14" i="17"/>
  <c r="EC14" i="17"/>
  <c r="ED14" i="17"/>
  <c r="EE14" i="17"/>
  <c r="EF14" i="17"/>
  <c r="EG14" i="17"/>
  <c r="EH14" i="17"/>
  <c r="EI14" i="17"/>
  <c r="EJ14" i="17"/>
  <c r="EK14" i="17"/>
  <c r="EL14" i="17"/>
  <c r="EM14" i="17"/>
  <c r="EN14" i="17"/>
  <c r="EO14" i="17"/>
  <c r="EP14" i="17"/>
  <c r="EQ14" i="17"/>
  <c r="ER14" i="17"/>
  <c r="ES14" i="17"/>
  <c r="DU15" i="17"/>
  <c r="DV15" i="17"/>
  <c r="DW15" i="17"/>
  <c r="DX15" i="17"/>
  <c r="DY15" i="17"/>
  <c r="DZ15" i="17"/>
  <c r="EA15" i="17"/>
  <c r="EB15" i="17"/>
  <c r="EC15" i="17"/>
  <c r="ED15" i="17"/>
  <c r="EE15" i="17"/>
  <c r="EF15" i="17"/>
  <c r="EG15" i="17"/>
  <c r="EH15" i="17"/>
  <c r="EI15" i="17"/>
  <c r="EJ15" i="17"/>
  <c r="EK15" i="17"/>
  <c r="EL15" i="17"/>
  <c r="EM15" i="17"/>
  <c r="EN15" i="17"/>
  <c r="EO15" i="17"/>
  <c r="EP15" i="17"/>
  <c r="EQ15" i="17"/>
  <c r="ER15" i="17"/>
  <c r="ES15" i="17"/>
  <c r="DU16" i="17"/>
  <c r="DV16" i="17"/>
  <c r="DW16" i="17"/>
  <c r="DX16" i="17"/>
  <c r="DY16" i="17"/>
  <c r="DZ16" i="17"/>
  <c r="EA16" i="17"/>
  <c r="EB16" i="17"/>
  <c r="EC16" i="17"/>
  <c r="ED16" i="17"/>
  <c r="EE16" i="17"/>
  <c r="EF16" i="17"/>
  <c r="EG16" i="17"/>
  <c r="EH16" i="17"/>
  <c r="EI16" i="17"/>
  <c r="EJ16" i="17"/>
  <c r="EK16" i="17"/>
  <c r="EL16" i="17"/>
  <c r="EM16" i="17"/>
  <c r="EN16" i="17"/>
  <c r="EO16" i="17"/>
  <c r="EP16" i="17"/>
  <c r="EQ16" i="17"/>
  <c r="ER16" i="17"/>
  <c r="ES16" i="17"/>
  <c r="DU17" i="17"/>
  <c r="DV17" i="17"/>
  <c r="DW17" i="17"/>
  <c r="DX17" i="17"/>
  <c r="DY17" i="17"/>
  <c r="DZ17" i="17"/>
  <c r="EA17" i="17"/>
  <c r="EB17" i="17"/>
  <c r="EC17" i="17"/>
  <c r="ED17" i="17"/>
  <c r="EE17" i="17"/>
  <c r="EF17" i="17"/>
  <c r="EG17" i="17"/>
  <c r="EH17" i="17"/>
  <c r="EI17" i="17"/>
  <c r="EJ17" i="17"/>
  <c r="EK17" i="17"/>
  <c r="EL17" i="17"/>
  <c r="EM17" i="17"/>
  <c r="EN17" i="17"/>
  <c r="EO17" i="17"/>
  <c r="EP17" i="17"/>
  <c r="EQ17" i="17"/>
  <c r="ER17" i="17"/>
  <c r="ES17" i="17"/>
  <c r="DU18" i="17"/>
  <c r="DV18" i="17"/>
  <c r="DW18" i="17"/>
  <c r="DX18" i="17"/>
  <c r="DY18" i="17"/>
  <c r="DZ18" i="17"/>
  <c r="EA18" i="17"/>
  <c r="EB18" i="17"/>
  <c r="EC18" i="17"/>
  <c r="ED18" i="17"/>
  <c r="EE18" i="17"/>
  <c r="EG18" i="17"/>
  <c r="EH18" i="17"/>
  <c r="EI18" i="17"/>
  <c r="EJ18" i="17"/>
  <c r="EK18" i="17"/>
  <c r="EL18" i="17"/>
  <c r="EM18" i="17"/>
  <c r="EN18" i="17"/>
  <c r="EO18" i="17"/>
  <c r="EP18" i="17"/>
  <c r="EQ18" i="17"/>
  <c r="ER18" i="17"/>
  <c r="ES18" i="17"/>
  <c r="DU19" i="17"/>
  <c r="DV19" i="17"/>
  <c r="DW19" i="17"/>
  <c r="DX19" i="17"/>
  <c r="DY19" i="17"/>
  <c r="DZ19" i="17"/>
  <c r="EA19" i="17"/>
  <c r="EB19" i="17"/>
  <c r="EC19" i="17"/>
  <c r="ED19" i="17"/>
  <c r="EE19" i="17"/>
  <c r="EF19" i="17"/>
  <c r="EG19" i="17"/>
  <c r="EH19" i="17"/>
  <c r="EI19" i="17"/>
  <c r="EJ19" i="17"/>
  <c r="EK19" i="17"/>
  <c r="EL19" i="17"/>
  <c r="EM19" i="17"/>
  <c r="EN19" i="17"/>
  <c r="EO19" i="17"/>
  <c r="EP19" i="17"/>
  <c r="EQ19" i="17"/>
  <c r="ER19" i="17"/>
  <c r="ES19" i="17"/>
  <c r="DU20" i="17"/>
  <c r="DV20" i="17"/>
  <c r="DW20" i="17"/>
  <c r="DX20" i="17"/>
  <c r="DY20" i="17"/>
  <c r="DZ20" i="17"/>
  <c r="EA20" i="17"/>
  <c r="EB20" i="17"/>
  <c r="EC20" i="17"/>
  <c r="ED20" i="17"/>
  <c r="EE20" i="17"/>
  <c r="EF20" i="17"/>
  <c r="EG20" i="17"/>
  <c r="EH20" i="17"/>
  <c r="EI20" i="17"/>
  <c r="EJ20" i="17"/>
  <c r="EK20" i="17"/>
  <c r="EL20" i="17"/>
  <c r="EM20" i="17"/>
  <c r="EN20" i="17"/>
  <c r="EO20" i="17"/>
  <c r="EP20" i="17"/>
  <c r="EQ20" i="17"/>
  <c r="ER20" i="17"/>
  <c r="ES20" i="17"/>
  <c r="DU21" i="17"/>
  <c r="DV21" i="17"/>
  <c r="DW21" i="17"/>
  <c r="DX21" i="17"/>
  <c r="DY21" i="17"/>
  <c r="DZ21" i="17"/>
  <c r="EA21" i="17"/>
  <c r="EB21" i="17"/>
  <c r="EC21" i="17"/>
  <c r="ED21" i="17"/>
  <c r="EE21" i="17"/>
  <c r="EF21" i="17"/>
  <c r="EG21" i="17"/>
  <c r="EH21" i="17"/>
  <c r="EI21" i="17"/>
  <c r="EJ21" i="17"/>
  <c r="EK21" i="17"/>
  <c r="EL21" i="17"/>
  <c r="EM21" i="17"/>
  <c r="EN21" i="17"/>
  <c r="EO21" i="17"/>
  <c r="EP21" i="17"/>
  <c r="EQ21" i="17"/>
  <c r="ER21" i="17"/>
  <c r="ES21" i="17"/>
  <c r="DU22" i="17"/>
  <c r="DV22" i="17"/>
  <c r="DW22" i="17"/>
  <c r="DX22" i="17"/>
  <c r="DY22" i="17"/>
  <c r="DZ22" i="17"/>
  <c r="EA22" i="17"/>
  <c r="EB22" i="17"/>
  <c r="EC22" i="17"/>
  <c r="ED22" i="17"/>
  <c r="EE22" i="17"/>
  <c r="EF22" i="17"/>
  <c r="EG22" i="17"/>
  <c r="EH22" i="17"/>
  <c r="EI22" i="17"/>
  <c r="EJ22" i="17"/>
  <c r="EK22" i="17"/>
  <c r="EL22" i="17"/>
  <c r="EM22" i="17"/>
  <c r="EN22" i="17"/>
  <c r="EO22" i="17"/>
  <c r="EP22" i="17"/>
  <c r="EQ22" i="17"/>
  <c r="ER22" i="17"/>
  <c r="ES22" i="17"/>
  <c r="DU24" i="17"/>
  <c r="DV24" i="17"/>
  <c r="DW24" i="17"/>
  <c r="DX24" i="17"/>
  <c r="DY24" i="17"/>
  <c r="DZ24" i="17"/>
  <c r="EA24" i="17"/>
  <c r="EB24" i="17"/>
  <c r="EC24" i="17"/>
  <c r="ED24" i="17"/>
  <c r="EE24" i="17"/>
  <c r="EF24" i="17"/>
  <c r="EG24" i="17"/>
  <c r="EH24" i="17"/>
  <c r="EI24" i="17"/>
  <c r="EJ24" i="17"/>
  <c r="EK24" i="17"/>
  <c r="EL24" i="17"/>
  <c r="EM24" i="17"/>
  <c r="EN24" i="17"/>
  <c r="EO24" i="17"/>
  <c r="EP24" i="17"/>
  <c r="EQ24" i="17"/>
  <c r="ER24" i="17"/>
  <c r="ES24" i="17"/>
  <c r="DU25" i="17"/>
  <c r="DV25" i="17"/>
  <c r="DW25" i="17"/>
  <c r="DX25" i="17"/>
  <c r="DY25" i="17"/>
  <c r="DZ25" i="17"/>
  <c r="EA25" i="17"/>
  <c r="EB25" i="17"/>
  <c r="EC25" i="17"/>
  <c r="ED25" i="17"/>
  <c r="EE25" i="17"/>
  <c r="EF25" i="17"/>
  <c r="EG25" i="17"/>
  <c r="EH25" i="17"/>
  <c r="EI25" i="17"/>
  <c r="EJ25" i="17"/>
  <c r="EK25" i="17"/>
  <c r="EL25" i="17"/>
  <c r="EM25" i="17"/>
  <c r="EN25" i="17"/>
  <c r="EO25" i="17"/>
  <c r="EP25" i="17"/>
  <c r="EQ25" i="17"/>
  <c r="ER25" i="17"/>
  <c r="ES25" i="17"/>
  <c r="DU26" i="17"/>
  <c r="DV26" i="17"/>
  <c r="DW26" i="17"/>
  <c r="DX26" i="17"/>
  <c r="DY26" i="17"/>
  <c r="DZ26" i="17"/>
  <c r="EA26" i="17"/>
  <c r="EB26" i="17"/>
  <c r="EC26" i="17"/>
  <c r="ED26" i="17"/>
  <c r="EE26" i="17"/>
  <c r="EF26" i="17"/>
  <c r="EG26" i="17"/>
  <c r="EH26" i="17"/>
  <c r="EI26" i="17"/>
  <c r="EJ26" i="17"/>
  <c r="EK26" i="17"/>
  <c r="EL26" i="17"/>
  <c r="EM26" i="17"/>
  <c r="EN26" i="17"/>
  <c r="EO26" i="17"/>
  <c r="EP26" i="17"/>
  <c r="EQ26" i="17"/>
  <c r="ER26" i="17"/>
  <c r="ES26" i="17"/>
  <c r="DU27" i="17"/>
  <c r="DV27" i="17"/>
  <c r="DW27" i="17"/>
  <c r="DX27" i="17"/>
  <c r="DY27" i="17"/>
  <c r="DZ27" i="17"/>
  <c r="EA27" i="17"/>
  <c r="EB27" i="17"/>
  <c r="EC27" i="17"/>
  <c r="ED27" i="17"/>
  <c r="EE27" i="17"/>
  <c r="EF27" i="17"/>
  <c r="EG27" i="17"/>
  <c r="EH27" i="17"/>
  <c r="EI27" i="17"/>
  <c r="EJ27" i="17"/>
  <c r="EK27" i="17"/>
  <c r="EL27" i="17"/>
  <c r="EM27" i="17"/>
  <c r="EN27" i="17"/>
  <c r="EO27" i="17"/>
  <c r="EP27" i="17"/>
  <c r="EQ27" i="17"/>
  <c r="ER27" i="17"/>
  <c r="ES27" i="17"/>
  <c r="DU28" i="17"/>
  <c r="DV28" i="17"/>
  <c r="DW28" i="17"/>
  <c r="DX28" i="17"/>
  <c r="DY28" i="17"/>
  <c r="DZ28" i="17"/>
  <c r="EA28" i="17"/>
  <c r="EB28" i="17"/>
  <c r="EC28" i="17"/>
  <c r="ED28" i="17"/>
  <c r="EE28" i="17"/>
  <c r="EF28" i="17"/>
  <c r="EG28" i="17"/>
  <c r="EH28" i="17"/>
  <c r="EI28" i="17"/>
  <c r="EJ28" i="17"/>
  <c r="EK28" i="17"/>
  <c r="EL28" i="17"/>
  <c r="EM28" i="17"/>
  <c r="EN28" i="17"/>
  <c r="EO28" i="17"/>
  <c r="EP28" i="17"/>
  <c r="EQ28" i="17"/>
  <c r="ER28" i="17"/>
  <c r="ES28" i="17"/>
  <c r="DU29" i="17"/>
  <c r="DV29" i="17"/>
  <c r="DW29" i="17"/>
  <c r="DX29" i="17"/>
  <c r="DY29" i="17"/>
  <c r="DZ29" i="17"/>
  <c r="EA29" i="17"/>
  <c r="EB29" i="17"/>
  <c r="EC29" i="17"/>
  <c r="ED29" i="17"/>
  <c r="EE29" i="17"/>
  <c r="EF29" i="17"/>
  <c r="EG29" i="17"/>
  <c r="EH29" i="17"/>
  <c r="EI29" i="17"/>
  <c r="EJ29" i="17"/>
  <c r="EK29" i="17"/>
  <c r="EL29" i="17"/>
  <c r="EM29" i="17"/>
  <c r="EN29" i="17"/>
  <c r="EO29" i="17"/>
  <c r="EP29" i="17"/>
  <c r="EQ29" i="17"/>
  <c r="ER29" i="17"/>
  <c r="ES29" i="17"/>
  <c r="DU30" i="17"/>
  <c r="DV30" i="17"/>
  <c r="DW30" i="17"/>
  <c r="DX30" i="17"/>
  <c r="DY30" i="17"/>
  <c r="DZ30" i="17"/>
  <c r="EA30" i="17"/>
  <c r="EB30" i="17"/>
  <c r="EC30" i="17"/>
  <c r="ED30" i="17"/>
  <c r="EE30" i="17"/>
  <c r="EF30" i="17"/>
  <c r="EG30" i="17"/>
  <c r="EH30" i="17"/>
  <c r="EI30" i="17"/>
  <c r="EJ30" i="17"/>
  <c r="EK30" i="17"/>
  <c r="EL30" i="17"/>
  <c r="EM30" i="17"/>
  <c r="EN30" i="17"/>
  <c r="EO30" i="17"/>
  <c r="EP30" i="17"/>
  <c r="EQ30" i="17"/>
  <c r="ER30" i="17"/>
  <c r="ES30" i="17"/>
  <c r="DU31" i="17"/>
  <c r="DV31" i="17"/>
  <c r="DW31" i="17"/>
  <c r="DX31" i="17"/>
  <c r="DY31" i="17"/>
  <c r="DZ31" i="17"/>
  <c r="EA31" i="17"/>
  <c r="EB31" i="17"/>
  <c r="EC31" i="17"/>
  <c r="ED31" i="17"/>
  <c r="EE31" i="17"/>
  <c r="EF31" i="17"/>
  <c r="EG31" i="17"/>
  <c r="EH31" i="17"/>
  <c r="EI31" i="17"/>
  <c r="EJ31" i="17"/>
  <c r="EK31" i="17"/>
  <c r="EL31" i="17"/>
  <c r="EM31" i="17"/>
  <c r="EN31" i="17"/>
  <c r="EO31" i="17"/>
  <c r="EP31" i="17"/>
  <c r="EQ31" i="17"/>
  <c r="ER31" i="17"/>
  <c r="ES31" i="17"/>
  <c r="DU32" i="17"/>
  <c r="DV32" i="17"/>
  <c r="DW32" i="17"/>
  <c r="DX32" i="17"/>
  <c r="DY32" i="17"/>
  <c r="DZ32" i="17"/>
  <c r="EA32" i="17"/>
  <c r="EB32" i="17"/>
  <c r="EC32" i="17"/>
  <c r="ED32" i="17"/>
  <c r="EE32" i="17"/>
  <c r="EF32" i="17"/>
  <c r="EG32" i="17"/>
  <c r="EH32" i="17"/>
  <c r="EI32" i="17"/>
  <c r="EJ32" i="17"/>
  <c r="EK32" i="17"/>
  <c r="EL32" i="17"/>
  <c r="EM32" i="17"/>
  <c r="EN32" i="17"/>
  <c r="EO32" i="17"/>
  <c r="EP32" i="17"/>
  <c r="EQ32" i="17"/>
  <c r="ER32" i="17"/>
  <c r="ES32" i="17"/>
  <c r="DU33" i="17"/>
  <c r="DV33" i="17"/>
  <c r="DW33" i="17"/>
  <c r="DX33" i="17"/>
  <c r="DY33" i="17"/>
  <c r="DZ33" i="17"/>
  <c r="EA33" i="17"/>
  <c r="EB33" i="17"/>
  <c r="EC33" i="17"/>
  <c r="ED33" i="17"/>
  <c r="EE33" i="17"/>
  <c r="EF33" i="17"/>
  <c r="EG33" i="17"/>
  <c r="EH33" i="17"/>
  <c r="EI33" i="17"/>
  <c r="EJ33" i="17"/>
  <c r="EK33" i="17"/>
  <c r="EL33" i="17"/>
  <c r="EM33" i="17"/>
  <c r="EN33" i="17"/>
  <c r="EO33" i="17"/>
  <c r="EP33" i="17"/>
  <c r="EQ33" i="17"/>
  <c r="ER33" i="17"/>
  <c r="ES33" i="17"/>
  <c r="DU34" i="17"/>
  <c r="DV34" i="17"/>
  <c r="DW34" i="17"/>
  <c r="DX34" i="17"/>
  <c r="DY34" i="17"/>
  <c r="DZ34" i="17"/>
  <c r="EA34" i="17"/>
  <c r="EB34" i="17"/>
  <c r="EC34" i="17"/>
  <c r="ED34" i="17"/>
  <c r="EE34" i="17"/>
  <c r="EF34" i="17"/>
  <c r="EG34" i="17"/>
  <c r="EH34" i="17"/>
  <c r="EI34" i="17"/>
  <c r="EJ34" i="17"/>
  <c r="EK34" i="17"/>
  <c r="EL34" i="17"/>
  <c r="EM34" i="17"/>
  <c r="EN34" i="17"/>
  <c r="EO34" i="17"/>
  <c r="EP34" i="17"/>
  <c r="EQ34" i="17"/>
  <c r="ER34" i="17"/>
  <c r="ES34" i="17"/>
  <c r="CU47" i="20"/>
  <c r="CU46" i="20"/>
  <c r="CU45" i="20"/>
  <c r="CU44" i="20"/>
  <c r="CU43" i="20"/>
  <c r="CU42" i="20"/>
  <c r="CU41" i="20"/>
  <c r="CU40" i="20"/>
  <c r="CU38" i="20"/>
  <c r="CU37" i="20"/>
  <c r="CU36" i="20"/>
  <c r="CU35" i="20"/>
  <c r="CU34" i="20"/>
  <c r="CU33" i="20"/>
  <c r="CU32" i="20"/>
  <c r="CU31" i="20"/>
  <c r="CU29" i="20"/>
  <c r="CU28" i="20"/>
  <c r="CU27" i="20"/>
  <c r="CU26" i="20"/>
  <c r="CU25" i="20"/>
  <c r="CU24" i="20"/>
  <c r="CU23" i="20"/>
  <c r="CU22" i="20"/>
  <c r="CU20" i="20"/>
  <c r="CU19" i="20"/>
  <c r="CU18" i="20"/>
  <c r="CU17" i="20"/>
  <c r="CU16" i="20"/>
  <c r="CU15" i="20"/>
  <c r="CU14" i="20"/>
  <c r="CU13" i="20"/>
  <c r="AT16" i="20"/>
  <c r="AU16" i="20"/>
  <c r="AZ16" i="20"/>
  <c r="BA16" i="20"/>
  <c r="BF16" i="20"/>
  <c r="BG16" i="20"/>
  <c r="CN16" i="20"/>
  <c r="CO16" i="20"/>
  <c r="CP16" i="20"/>
  <c r="CQ16" i="20"/>
  <c r="CR16" i="20"/>
  <c r="CS16" i="20"/>
  <c r="AT17" i="20"/>
  <c r="AU17" i="20"/>
  <c r="AZ17" i="20"/>
  <c r="BA17" i="20"/>
  <c r="BF17" i="20"/>
  <c r="BG17" i="20"/>
  <c r="CN17" i="20"/>
  <c r="CO17" i="20"/>
  <c r="CP17" i="20"/>
  <c r="CQ17" i="20"/>
  <c r="CR17" i="20"/>
  <c r="CS17" i="20"/>
  <c r="AT18" i="20"/>
  <c r="AU18" i="20"/>
  <c r="AZ18" i="20"/>
  <c r="BA18" i="20"/>
  <c r="BF18" i="20"/>
  <c r="BG18" i="20"/>
  <c r="CN18" i="20"/>
  <c r="CO18" i="20"/>
  <c r="CP18" i="20"/>
  <c r="CQ18" i="20"/>
  <c r="CR18" i="20"/>
  <c r="CS18" i="20"/>
  <c r="AT19" i="20"/>
  <c r="AU19" i="20"/>
  <c r="AZ19" i="20"/>
  <c r="BA19" i="20"/>
  <c r="BF19" i="20"/>
  <c r="BG19" i="20"/>
  <c r="CN19" i="20"/>
  <c r="CO19" i="20"/>
  <c r="CP19" i="20"/>
  <c r="CQ19" i="20"/>
  <c r="CR19" i="20"/>
  <c r="CS19" i="20"/>
  <c r="AT20" i="20"/>
  <c r="AU20" i="20"/>
  <c r="AZ20" i="20"/>
  <c r="BA20" i="20"/>
  <c r="BF20" i="20"/>
  <c r="BG20" i="20"/>
  <c r="CN20" i="20"/>
  <c r="CO20" i="20"/>
  <c r="CP20" i="20"/>
  <c r="CQ20" i="20"/>
  <c r="CR20" i="20"/>
  <c r="CS20" i="20"/>
  <c r="AT22" i="20"/>
  <c r="AU22" i="20"/>
  <c r="AZ22" i="20"/>
  <c r="BA22" i="20"/>
  <c r="BF22" i="20"/>
  <c r="BG22" i="20"/>
  <c r="CN22" i="20"/>
  <c r="CO22" i="20"/>
  <c r="CP22" i="20"/>
  <c r="CQ22" i="20"/>
  <c r="CR22" i="20"/>
  <c r="CS22" i="20"/>
  <c r="AT23" i="20"/>
  <c r="AU23" i="20"/>
  <c r="AZ23" i="20"/>
  <c r="BA23" i="20"/>
  <c r="BF23" i="20"/>
  <c r="BG23" i="20"/>
  <c r="CN23" i="20"/>
  <c r="CO23" i="20"/>
  <c r="CP23" i="20"/>
  <c r="CQ23" i="20"/>
  <c r="CR23" i="20"/>
  <c r="CS23" i="20"/>
  <c r="AT24" i="20"/>
  <c r="AU24" i="20"/>
  <c r="AZ24" i="20"/>
  <c r="BA24" i="20"/>
  <c r="BF24" i="20"/>
  <c r="BG24" i="20"/>
  <c r="CN24" i="20"/>
  <c r="CO24" i="20"/>
  <c r="CP24" i="20"/>
  <c r="CQ24" i="20"/>
  <c r="CR24" i="20"/>
  <c r="CS24" i="20"/>
  <c r="AT25" i="20"/>
  <c r="AU25" i="20"/>
  <c r="AZ25" i="20"/>
  <c r="BA25" i="20"/>
  <c r="BF25" i="20"/>
  <c r="BG25" i="20"/>
  <c r="CN25" i="20"/>
  <c r="CO25" i="20"/>
  <c r="CP25" i="20"/>
  <c r="CQ25" i="20"/>
  <c r="CR25" i="20"/>
  <c r="CS25" i="20"/>
  <c r="AT26" i="20"/>
  <c r="AU26" i="20"/>
  <c r="AZ26" i="20"/>
  <c r="BA26" i="20"/>
  <c r="BF26" i="20"/>
  <c r="BG26" i="20"/>
  <c r="CN26" i="20"/>
  <c r="CO26" i="20"/>
  <c r="CP26" i="20"/>
  <c r="CQ26" i="20"/>
  <c r="CR26" i="20"/>
  <c r="CS26" i="20"/>
  <c r="AT27" i="20"/>
  <c r="AU27" i="20"/>
  <c r="AZ27" i="20"/>
  <c r="BA27" i="20"/>
  <c r="BF27" i="20"/>
  <c r="BG27" i="20"/>
  <c r="CN27" i="20"/>
  <c r="CO27" i="20"/>
  <c r="CP27" i="20"/>
  <c r="CQ27" i="20"/>
  <c r="CR27" i="20"/>
  <c r="CS27" i="20"/>
  <c r="AT28" i="20"/>
  <c r="AU28" i="20"/>
  <c r="AZ28" i="20"/>
  <c r="BA28" i="20"/>
  <c r="BF28" i="20"/>
  <c r="BG28" i="20"/>
  <c r="CN28" i="20"/>
  <c r="CO28" i="20"/>
  <c r="CP28" i="20"/>
  <c r="CQ28" i="20"/>
  <c r="CR28" i="20"/>
  <c r="CS28" i="20"/>
  <c r="AT29" i="20"/>
  <c r="AU29" i="20"/>
  <c r="AZ29" i="20"/>
  <c r="BA29" i="20"/>
  <c r="BF29" i="20"/>
  <c r="BG29" i="20"/>
  <c r="CN29" i="20"/>
  <c r="CO29" i="20"/>
  <c r="CP29" i="20"/>
  <c r="CQ29" i="20"/>
  <c r="CR29" i="20"/>
  <c r="CS29" i="20"/>
  <c r="AT31" i="20"/>
  <c r="AU31" i="20"/>
  <c r="AZ31" i="20"/>
  <c r="BA31" i="20"/>
  <c r="BF31" i="20"/>
  <c r="BG31" i="20"/>
  <c r="CN31" i="20"/>
  <c r="CO31" i="20"/>
  <c r="CP31" i="20"/>
  <c r="CQ31" i="20"/>
  <c r="CR31" i="20"/>
  <c r="CS31" i="20"/>
  <c r="AT32" i="20"/>
  <c r="AU32" i="20"/>
  <c r="AZ32" i="20"/>
  <c r="BA32" i="20"/>
  <c r="BF32" i="20"/>
  <c r="BG32" i="20"/>
  <c r="CN32" i="20"/>
  <c r="CO32" i="20"/>
  <c r="CP32" i="20"/>
  <c r="CQ32" i="20"/>
  <c r="CR32" i="20"/>
  <c r="CS32" i="20"/>
  <c r="AT33" i="20"/>
  <c r="AU33" i="20"/>
  <c r="AZ33" i="20"/>
  <c r="BA33" i="20"/>
  <c r="BF33" i="20"/>
  <c r="BG33" i="20"/>
  <c r="CN33" i="20"/>
  <c r="CO33" i="20"/>
  <c r="CP33" i="20"/>
  <c r="CQ33" i="20"/>
  <c r="CR33" i="20"/>
  <c r="CS33" i="20"/>
  <c r="AT34" i="20"/>
  <c r="AU34" i="20"/>
  <c r="AZ34" i="20"/>
  <c r="BA34" i="20"/>
  <c r="BF34" i="20"/>
  <c r="BG34" i="20"/>
  <c r="CN34" i="20"/>
  <c r="CO34" i="20"/>
  <c r="CP34" i="20"/>
  <c r="CQ34" i="20"/>
  <c r="CR34" i="20"/>
  <c r="CS34" i="20"/>
  <c r="AT35" i="20"/>
  <c r="AU35" i="20"/>
  <c r="AZ35" i="20"/>
  <c r="BA35" i="20"/>
  <c r="BF35" i="20"/>
  <c r="BG35" i="20"/>
  <c r="CN35" i="20"/>
  <c r="CO35" i="20"/>
  <c r="CP35" i="20"/>
  <c r="CQ35" i="20"/>
  <c r="CR35" i="20"/>
  <c r="CS35" i="20"/>
  <c r="AT36" i="20"/>
  <c r="AU36" i="20"/>
  <c r="AZ36" i="20"/>
  <c r="BA36" i="20"/>
  <c r="BF36" i="20"/>
  <c r="BG36" i="20"/>
  <c r="CN36" i="20"/>
  <c r="CO36" i="20"/>
  <c r="CP36" i="20"/>
  <c r="CQ36" i="20"/>
  <c r="CR36" i="20"/>
  <c r="CS36" i="20"/>
  <c r="AT37" i="20"/>
  <c r="AU37" i="20"/>
  <c r="AZ37" i="20"/>
  <c r="BA37" i="20"/>
  <c r="BF37" i="20"/>
  <c r="BG37" i="20"/>
  <c r="CN37" i="20"/>
  <c r="CO37" i="20"/>
  <c r="CP37" i="20"/>
  <c r="CQ37" i="20"/>
  <c r="CR37" i="20"/>
  <c r="CS37" i="20"/>
  <c r="AT38" i="20"/>
  <c r="AU38" i="20"/>
  <c r="AZ38" i="20"/>
  <c r="BA38" i="20"/>
  <c r="BF38" i="20"/>
  <c r="BG38" i="20"/>
  <c r="CN38" i="20"/>
  <c r="CO38" i="20"/>
  <c r="CP38" i="20"/>
  <c r="CQ38" i="20"/>
  <c r="CR38" i="20"/>
  <c r="CS38" i="20"/>
  <c r="AT40" i="20"/>
  <c r="AU40" i="20"/>
  <c r="AZ40" i="20"/>
  <c r="BA40" i="20"/>
  <c r="BF40" i="20"/>
  <c r="BG40" i="20"/>
  <c r="CN40" i="20"/>
  <c r="CO40" i="20"/>
  <c r="CP40" i="20"/>
  <c r="CQ40" i="20"/>
  <c r="CR40" i="20"/>
  <c r="CS40" i="20"/>
  <c r="AT41" i="20"/>
  <c r="AU41" i="20"/>
  <c r="AZ41" i="20"/>
  <c r="BA41" i="20"/>
  <c r="BF41" i="20"/>
  <c r="BG41" i="20"/>
  <c r="CN41" i="20"/>
  <c r="CO41" i="20"/>
  <c r="CP41" i="20"/>
  <c r="CQ41" i="20"/>
  <c r="CR41" i="20"/>
  <c r="CS41" i="20"/>
  <c r="AT42" i="20"/>
  <c r="AU42" i="20"/>
  <c r="AZ42" i="20"/>
  <c r="BA42" i="20"/>
  <c r="BF42" i="20"/>
  <c r="BG42" i="20"/>
  <c r="CN42" i="20"/>
  <c r="CO42" i="20"/>
  <c r="CP42" i="20"/>
  <c r="CQ42" i="20"/>
  <c r="CR42" i="20"/>
  <c r="CS42" i="20"/>
  <c r="AT43" i="20"/>
  <c r="AU43" i="20"/>
  <c r="AZ43" i="20"/>
  <c r="BA43" i="20"/>
  <c r="BF43" i="20"/>
  <c r="BG43" i="20"/>
  <c r="CN43" i="20"/>
  <c r="CO43" i="20"/>
  <c r="CP43" i="20"/>
  <c r="CQ43" i="20"/>
  <c r="CR43" i="20"/>
  <c r="CS43" i="20"/>
  <c r="AT44" i="20"/>
  <c r="AU44" i="20"/>
  <c r="AZ44" i="20"/>
  <c r="BA44" i="20"/>
  <c r="BF44" i="20"/>
  <c r="BG44" i="20"/>
  <c r="CN44" i="20"/>
  <c r="CO44" i="20"/>
  <c r="CP44" i="20"/>
  <c r="CQ44" i="20"/>
  <c r="CR44" i="20"/>
  <c r="CS44" i="20"/>
  <c r="AT45" i="20"/>
  <c r="AU45" i="20"/>
  <c r="AZ45" i="20"/>
  <c r="BA45" i="20"/>
  <c r="BF45" i="20"/>
  <c r="BG45" i="20"/>
  <c r="CN45" i="20"/>
  <c r="CO45" i="20"/>
  <c r="CP45" i="20"/>
  <c r="CQ45" i="20"/>
  <c r="CR45" i="20"/>
  <c r="CS45" i="20"/>
  <c r="AT46" i="20"/>
  <c r="AU46" i="20"/>
  <c r="AZ46" i="20"/>
  <c r="BA46" i="20"/>
  <c r="BF46" i="20"/>
  <c r="BG46" i="20"/>
  <c r="CN46" i="20"/>
  <c r="CO46" i="20"/>
  <c r="CP46" i="20"/>
  <c r="CQ46" i="20"/>
  <c r="CR46" i="20"/>
  <c r="CS46" i="20"/>
  <c r="K69" i="20"/>
  <c r="K70" i="20" s="1"/>
  <c r="A6" i="20"/>
  <c r="B39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CS47" i="20"/>
  <c r="CR47" i="20"/>
  <c r="CQ47" i="20"/>
  <c r="CP47" i="20"/>
  <c r="CO47" i="20"/>
  <c r="CN47" i="20"/>
  <c r="BG47" i="20"/>
  <c r="BF47" i="20"/>
  <c r="BA47" i="20"/>
  <c r="AZ47" i="20"/>
  <c r="AU47" i="20"/>
  <c r="AT47" i="20"/>
  <c r="CS15" i="20"/>
  <c r="CR15" i="20"/>
  <c r="CQ15" i="20"/>
  <c r="CP15" i="20"/>
  <c r="CO15" i="20"/>
  <c r="CN15" i="20"/>
  <c r="BG15" i="20"/>
  <c r="BF15" i="20"/>
  <c r="BA15" i="20"/>
  <c r="AZ15" i="20"/>
  <c r="AU15" i="20"/>
  <c r="AT15" i="20"/>
  <c r="CS14" i="20"/>
  <c r="CQ14" i="20"/>
  <c r="CR14" i="20"/>
  <c r="CP14" i="20"/>
  <c r="CN14" i="20"/>
  <c r="CO14" i="20"/>
  <c r="BF14" i="20"/>
  <c r="BG14" i="20"/>
  <c r="BA14" i="20"/>
  <c r="AZ14" i="20"/>
  <c r="AU14" i="20"/>
  <c r="AT14" i="20"/>
  <c r="CS13" i="20"/>
  <c r="CR13" i="20"/>
  <c r="CQ13" i="20"/>
  <c r="CP13" i="20"/>
  <c r="CO13" i="20"/>
  <c r="CN13" i="20"/>
  <c r="AZ13" i="20"/>
  <c r="BA13" i="20"/>
  <c r="BG13" i="20"/>
  <c r="BF13" i="20"/>
  <c r="BH13" i="20" s="1"/>
  <c r="AU13" i="20"/>
  <c r="AT13" i="20"/>
  <c r="A7" i="17"/>
  <c r="A6" i="15"/>
  <c r="A6" i="16"/>
  <c r="A6" i="17"/>
  <c r="A6" i="2"/>
  <c r="DT34" i="17"/>
  <c r="DS34" i="17"/>
  <c r="DR34" i="17"/>
  <c r="DQ34" i="17"/>
  <c r="DP34" i="17"/>
  <c r="DO34" i="17"/>
  <c r="DN34" i="17"/>
  <c r="DM34" i="17"/>
  <c r="DL34" i="17"/>
  <c r="DK34" i="17"/>
  <c r="DJ34" i="17"/>
  <c r="DI34" i="17"/>
  <c r="DH34" i="17"/>
  <c r="DG34" i="17"/>
  <c r="DF34" i="17"/>
  <c r="DE34" i="17"/>
  <c r="DD34" i="17"/>
  <c r="DC34" i="17"/>
  <c r="DB34" i="17"/>
  <c r="DA34" i="17"/>
  <c r="CZ34" i="17"/>
  <c r="CY34" i="17"/>
  <c r="CX34" i="17"/>
  <c r="CW34" i="17"/>
  <c r="CV34" i="17"/>
  <c r="DT33" i="17"/>
  <c r="DS33" i="17"/>
  <c r="DR33" i="17"/>
  <c r="DQ33" i="17"/>
  <c r="DP33" i="17"/>
  <c r="DO33" i="17"/>
  <c r="DN33" i="17"/>
  <c r="DM33" i="17"/>
  <c r="DL33" i="17"/>
  <c r="DK33" i="17"/>
  <c r="DJ33" i="17"/>
  <c r="DI33" i="17"/>
  <c r="DH33" i="17"/>
  <c r="DG33" i="17"/>
  <c r="DF33" i="17"/>
  <c r="DE33" i="17"/>
  <c r="DD33" i="17"/>
  <c r="DC33" i="17"/>
  <c r="DB33" i="17"/>
  <c r="DA33" i="17"/>
  <c r="CZ33" i="17"/>
  <c r="CY33" i="17"/>
  <c r="CX33" i="17"/>
  <c r="CW33" i="17"/>
  <c r="CV33" i="17"/>
  <c r="DT32" i="17"/>
  <c r="DS32" i="17"/>
  <c r="DR32" i="17"/>
  <c r="DQ32" i="17"/>
  <c r="DP32" i="17"/>
  <c r="DO32" i="17"/>
  <c r="DN32" i="17"/>
  <c r="DM32" i="17"/>
  <c r="DL32" i="17"/>
  <c r="DK32" i="17"/>
  <c r="DJ32" i="17"/>
  <c r="DI32" i="17"/>
  <c r="DH32" i="17"/>
  <c r="DG32" i="17"/>
  <c r="DF32" i="17"/>
  <c r="DE32" i="17"/>
  <c r="DD32" i="17"/>
  <c r="DC32" i="17"/>
  <c r="DB32" i="17"/>
  <c r="DA32" i="17"/>
  <c r="CZ32" i="17"/>
  <c r="CY32" i="17"/>
  <c r="CX32" i="17"/>
  <c r="CW32" i="17"/>
  <c r="CV32" i="17"/>
  <c r="DT31" i="17"/>
  <c r="DS31" i="17"/>
  <c r="DR31" i="17"/>
  <c r="DQ31" i="17"/>
  <c r="DP31" i="17"/>
  <c r="DO31" i="17"/>
  <c r="DN31" i="17"/>
  <c r="DM31" i="17"/>
  <c r="DL31" i="17"/>
  <c r="DK31" i="17"/>
  <c r="DJ31" i="17"/>
  <c r="DI31" i="17"/>
  <c r="DH31" i="17"/>
  <c r="DG31" i="17"/>
  <c r="DF31" i="17"/>
  <c r="DE31" i="17"/>
  <c r="DD31" i="17"/>
  <c r="DC31" i="17"/>
  <c r="DB31" i="17"/>
  <c r="DA31" i="17"/>
  <c r="CZ31" i="17"/>
  <c r="CY31" i="17"/>
  <c r="CX31" i="17"/>
  <c r="CW31" i="17"/>
  <c r="CV31" i="17"/>
  <c r="DT30" i="17"/>
  <c r="DS30" i="17"/>
  <c r="DR30" i="17"/>
  <c r="DQ30" i="17"/>
  <c r="DP30" i="17"/>
  <c r="DO30" i="17"/>
  <c r="DN30" i="17"/>
  <c r="DM30" i="17"/>
  <c r="DL30" i="17"/>
  <c r="DK30" i="17"/>
  <c r="DJ30" i="17"/>
  <c r="DI30" i="17"/>
  <c r="DH30" i="17"/>
  <c r="DG30" i="17"/>
  <c r="DF30" i="17"/>
  <c r="DE30" i="17"/>
  <c r="DD30" i="17"/>
  <c r="DC30" i="17"/>
  <c r="DB30" i="17"/>
  <c r="DA30" i="17"/>
  <c r="CZ30" i="17"/>
  <c r="CY30" i="17"/>
  <c r="CX30" i="17"/>
  <c r="CW30" i="17"/>
  <c r="CV30" i="17"/>
  <c r="DT29" i="17"/>
  <c r="DS29" i="17"/>
  <c r="DR29" i="17"/>
  <c r="DQ29" i="17"/>
  <c r="DP29" i="17"/>
  <c r="DO29" i="17"/>
  <c r="DN29" i="17"/>
  <c r="DM29" i="17"/>
  <c r="DL29" i="17"/>
  <c r="DK29" i="17"/>
  <c r="DJ29" i="17"/>
  <c r="DI29" i="17"/>
  <c r="DH29" i="17"/>
  <c r="DG29" i="17"/>
  <c r="DF29" i="17"/>
  <c r="DE29" i="17"/>
  <c r="DD29" i="17"/>
  <c r="DC29" i="17"/>
  <c r="DB29" i="17"/>
  <c r="DA29" i="17"/>
  <c r="CZ29" i="17"/>
  <c r="CY29" i="17"/>
  <c r="CX29" i="17"/>
  <c r="CW29" i="17"/>
  <c r="CV29" i="17"/>
  <c r="DT28" i="17"/>
  <c r="DS28" i="17"/>
  <c r="DR28" i="17"/>
  <c r="DQ28" i="17"/>
  <c r="DP28" i="17"/>
  <c r="DO28" i="17"/>
  <c r="DN28" i="17"/>
  <c r="DM28" i="17"/>
  <c r="DL28" i="17"/>
  <c r="DK28" i="17"/>
  <c r="DJ28" i="17"/>
  <c r="DI28" i="17"/>
  <c r="DH28" i="17"/>
  <c r="DG28" i="17"/>
  <c r="DF28" i="17"/>
  <c r="DE28" i="17"/>
  <c r="DD28" i="17"/>
  <c r="DC28" i="17"/>
  <c r="DB28" i="17"/>
  <c r="DA28" i="17"/>
  <c r="CZ28" i="17"/>
  <c r="CY28" i="17"/>
  <c r="CX28" i="17"/>
  <c r="CW28" i="17"/>
  <c r="CV28" i="17"/>
  <c r="DT27" i="17"/>
  <c r="DS27" i="17"/>
  <c r="DR27" i="17"/>
  <c r="DQ27" i="17"/>
  <c r="DP27" i="17"/>
  <c r="DO27" i="17"/>
  <c r="DN27" i="17"/>
  <c r="DM27" i="17"/>
  <c r="DL27" i="17"/>
  <c r="DK27" i="17"/>
  <c r="DJ27" i="17"/>
  <c r="DI27" i="17"/>
  <c r="DH27" i="17"/>
  <c r="DG27" i="17"/>
  <c r="DF27" i="17"/>
  <c r="DE27" i="17"/>
  <c r="DD27" i="17"/>
  <c r="DC27" i="17"/>
  <c r="DB27" i="17"/>
  <c r="DA27" i="17"/>
  <c r="CZ27" i="17"/>
  <c r="CY27" i="17"/>
  <c r="CX27" i="17"/>
  <c r="CW27" i="17"/>
  <c r="CV27" i="17"/>
  <c r="DT26" i="17"/>
  <c r="DS26" i="17"/>
  <c r="DR26" i="17"/>
  <c r="DQ26" i="17"/>
  <c r="DP26" i="17"/>
  <c r="DO26" i="17"/>
  <c r="DN26" i="17"/>
  <c r="DM26" i="17"/>
  <c r="DL26" i="17"/>
  <c r="DK26" i="17"/>
  <c r="DJ26" i="17"/>
  <c r="DI26" i="17"/>
  <c r="DH26" i="17"/>
  <c r="DG26" i="17"/>
  <c r="DF26" i="17"/>
  <c r="DE26" i="17"/>
  <c r="DD26" i="17"/>
  <c r="DC26" i="17"/>
  <c r="DB26" i="17"/>
  <c r="DA26" i="17"/>
  <c r="CZ26" i="17"/>
  <c r="CY26" i="17"/>
  <c r="CX26" i="17"/>
  <c r="CW26" i="17"/>
  <c r="CV26" i="17"/>
  <c r="DT25" i="17"/>
  <c r="DS25" i="17"/>
  <c r="DR25" i="17"/>
  <c r="DQ25" i="17"/>
  <c r="DP25" i="17"/>
  <c r="DO25" i="17"/>
  <c r="DN25" i="17"/>
  <c r="DM25" i="17"/>
  <c r="DL25" i="17"/>
  <c r="DK25" i="17"/>
  <c r="DJ25" i="17"/>
  <c r="DI25" i="17"/>
  <c r="DH25" i="17"/>
  <c r="DG25" i="17"/>
  <c r="DF25" i="17"/>
  <c r="DE25" i="17"/>
  <c r="DD25" i="17"/>
  <c r="DC25" i="17"/>
  <c r="DB25" i="17"/>
  <c r="DA25" i="17"/>
  <c r="CZ25" i="17"/>
  <c r="CY25" i="17"/>
  <c r="CX25" i="17"/>
  <c r="CW25" i="17"/>
  <c r="CV25" i="17"/>
  <c r="DT24" i="17"/>
  <c r="DS24" i="17"/>
  <c r="DR24" i="17"/>
  <c r="DQ24" i="17"/>
  <c r="DP24" i="17"/>
  <c r="DO24" i="17"/>
  <c r="DN24" i="17"/>
  <c r="DM24" i="17"/>
  <c r="DL24" i="17"/>
  <c r="DK24" i="17"/>
  <c r="DJ24" i="17"/>
  <c r="DI24" i="17"/>
  <c r="DH24" i="17"/>
  <c r="DG24" i="17"/>
  <c r="DF24" i="17"/>
  <c r="DE24" i="17"/>
  <c r="DD24" i="17"/>
  <c r="DC24" i="17"/>
  <c r="DB24" i="17"/>
  <c r="DA24" i="17"/>
  <c r="CZ24" i="17"/>
  <c r="CY24" i="17"/>
  <c r="CX24" i="17"/>
  <c r="CW24" i="17"/>
  <c r="CV24" i="17"/>
  <c r="DT22" i="17"/>
  <c r="DS22" i="17"/>
  <c r="DR22" i="17"/>
  <c r="DQ22" i="17"/>
  <c r="DP22" i="17"/>
  <c r="DO22" i="17"/>
  <c r="DN22" i="17"/>
  <c r="DM22" i="17"/>
  <c r="DL22" i="17"/>
  <c r="DK22" i="17"/>
  <c r="DJ22" i="17"/>
  <c r="DI22" i="17"/>
  <c r="DH22" i="17"/>
  <c r="DG22" i="17"/>
  <c r="DF22" i="17"/>
  <c r="DE22" i="17"/>
  <c r="DD22" i="17"/>
  <c r="DC22" i="17"/>
  <c r="DB22" i="17"/>
  <c r="DA22" i="17"/>
  <c r="CZ22" i="17"/>
  <c r="CY22" i="17"/>
  <c r="CX22" i="17"/>
  <c r="CW22" i="17"/>
  <c r="CV22" i="17"/>
  <c r="DT21" i="17"/>
  <c r="DS21" i="17"/>
  <c r="DR21" i="17"/>
  <c r="DQ21" i="17"/>
  <c r="DP21" i="17"/>
  <c r="DO21" i="17"/>
  <c r="DN21" i="17"/>
  <c r="DM21" i="17"/>
  <c r="DL21" i="17"/>
  <c r="DK21" i="17"/>
  <c r="DJ21" i="17"/>
  <c r="DI21" i="17"/>
  <c r="DH21" i="17"/>
  <c r="DG21" i="17"/>
  <c r="DF21" i="17"/>
  <c r="DE21" i="17"/>
  <c r="DD21" i="17"/>
  <c r="DC21" i="17"/>
  <c r="DB21" i="17"/>
  <c r="DA21" i="17"/>
  <c r="CZ21" i="17"/>
  <c r="CY21" i="17"/>
  <c r="CX21" i="17"/>
  <c r="CW21" i="17"/>
  <c r="CV21" i="17"/>
  <c r="DT20" i="17"/>
  <c r="DS20" i="17"/>
  <c r="DR20" i="17"/>
  <c r="DQ20" i="17"/>
  <c r="DP20" i="17"/>
  <c r="DO20" i="17"/>
  <c r="DN20" i="17"/>
  <c r="DM20" i="17"/>
  <c r="DL20" i="17"/>
  <c r="DK20" i="17"/>
  <c r="DJ20" i="17"/>
  <c r="DI20" i="17"/>
  <c r="DH20" i="17"/>
  <c r="DG20" i="17"/>
  <c r="DF20" i="17"/>
  <c r="DE20" i="17"/>
  <c r="DD20" i="17"/>
  <c r="DC20" i="17"/>
  <c r="DB20" i="17"/>
  <c r="DA20" i="17"/>
  <c r="CZ20" i="17"/>
  <c r="CY20" i="17"/>
  <c r="CX20" i="17"/>
  <c r="CW20" i="17"/>
  <c r="CV20" i="17"/>
  <c r="DT19" i="17"/>
  <c r="DS19" i="17"/>
  <c r="DR19" i="17"/>
  <c r="DQ19" i="17"/>
  <c r="DP19" i="17"/>
  <c r="DO19" i="1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B19" i="17"/>
  <c r="DA19" i="17"/>
  <c r="CZ19" i="17"/>
  <c r="CY19" i="17"/>
  <c r="CX19" i="17"/>
  <c r="CW19" i="17"/>
  <c r="CV19" i="17"/>
  <c r="DT18" i="17"/>
  <c r="DS18" i="17"/>
  <c r="DR18" i="17"/>
  <c r="DQ18" i="17"/>
  <c r="DP18" i="17"/>
  <c r="DO18" i="17"/>
  <c r="DN18" i="17"/>
  <c r="DM18" i="17"/>
  <c r="DL18" i="17"/>
  <c r="DK18" i="17"/>
  <c r="DJ18" i="17"/>
  <c r="DI18" i="17"/>
  <c r="DH18" i="17"/>
  <c r="DG18" i="17"/>
  <c r="DF18" i="17"/>
  <c r="DE18" i="17"/>
  <c r="DD18" i="17"/>
  <c r="DC18" i="17"/>
  <c r="DB18" i="17"/>
  <c r="DA18" i="17"/>
  <c r="CZ18" i="17"/>
  <c r="CY18" i="17"/>
  <c r="CX18" i="17"/>
  <c r="CW18" i="17"/>
  <c r="CV18" i="17"/>
  <c r="DT17" i="17"/>
  <c r="DS17" i="17"/>
  <c r="DR17" i="17"/>
  <c r="DQ17" i="17"/>
  <c r="DP17" i="17"/>
  <c r="DO17" i="17"/>
  <c r="DN17" i="17"/>
  <c r="DM17" i="17"/>
  <c r="DL17" i="17"/>
  <c r="DK17" i="17"/>
  <c r="DJ17" i="17"/>
  <c r="DI17" i="17"/>
  <c r="DH17" i="17"/>
  <c r="DG17" i="17"/>
  <c r="DF17" i="17"/>
  <c r="DE17" i="17"/>
  <c r="DD17" i="17"/>
  <c r="DC17" i="17"/>
  <c r="DB17" i="17"/>
  <c r="DA17" i="17"/>
  <c r="CZ17" i="17"/>
  <c r="CY17" i="17"/>
  <c r="CX17" i="17"/>
  <c r="CW17" i="17"/>
  <c r="CV17" i="17"/>
  <c r="DT16" i="17"/>
  <c r="DS16" i="17"/>
  <c r="DR16" i="17"/>
  <c r="DQ16" i="17"/>
  <c r="DP16" i="17"/>
  <c r="DO16" i="17"/>
  <c r="DN16" i="17"/>
  <c r="DM16" i="17"/>
  <c r="DL16" i="17"/>
  <c r="DK16" i="17"/>
  <c r="DJ16" i="17"/>
  <c r="DI16" i="17"/>
  <c r="DH16" i="17"/>
  <c r="DG16" i="17"/>
  <c r="DF16" i="17"/>
  <c r="DE16" i="17"/>
  <c r="DD16" i="17"/>
  <c r="DC16" i="17"/>
  <c r="DB16" i="17"/>
  <c r="DA16" i="17"/>
  <c r="CZ16" i="17"/>
  <c r="CY16" i="17"/>
  <c r="CX16" i="17"/>
  <c r="CW16" i="17"/>
  <c r="CV16" i="17"/>
  <c r="DT15" i="17"/>
  <c r="DS15" i="17"/>
  <c r="DR15" i="17"/>
  <c r="DQ15" i="17"/>
  <c r="DP15" i="17"/>
  <c r="DO15" i="17"/>
  <c r="DN15" i="17"/>
  <c r="DM15" i="17"/>
  <c r="DL15" i="17"/>
  <c r="DK15" i="17"/>
  <c r="DJ15" i="17"/>
  <c r="DI15" i="17"/>
  <c r="DH15" i="17"/>
  <c r="DG15" i="17"/>
  <c r="DF15" i="17"/>
  <c r="DE15" i="17"/>
  <c r="DD15" i="17"/>
  <c r="DC15" i="17"/>
  <c r="DB15" i="17"/>
  <c r="DA15" i="17"/>
  <c r="CZ15" i="17"/>
  <c r="CY15" i="17"/>
  <c r="CX15" i="17"/>
  <c r="CW15" i="17"/>
  <c r="CV15" i="17"/>
  <c r="DT14" i="17"/>
  <c r="DS14" i="17"/>
  <c r="DR14" i="17"/>
  <c r="DQ14" i="17"/>
  <c r="DP14" i="17"/>
  <c r="DO14" i="17"/>
  <c r="DN14" i="17"/>
  <c r="DM14" i="17"/>
  <c r="DL14" i="17"/>
  <c r="DK14" i="17"/>
  <c r="DJ14" i="17"/>
  <c r="DI14" i="17"/>
  <c r="DH14" i="17"/>
  <c r="DG14" i="17"/>
  <c r="DF14" i="17"/>
  <c r="DE14" i="17"/>
  <c r="DD14" i="17"/>
  <c r="DC14" i="17"/>
  <c r="DB14" i="17"/>
  <c r="DA14" i="17"/>
  <c r="CZ14" i="17"/>
  <c r="CY14" i="17"/>
  <c r="CX14" i="17"/>
  <c r="CW14" i="17"/>
  <c r="CV14" i="17"/>
  <c r="DT13" i="17"/>
  <c r="DS13" i="17"/>
  <c r="DR13" i="17"/>
  <c r="DQ13" i="17"/>
  <c r="DP13" i="17"/>
  <c r="DO13" i="17"/>
  <c r="DN13" i="17"/>
  <c r="DM13" i="17"/>
  <c r="DL13" i="17"/>
  <c r="DK13" i="17"/>
  <c r="DJ13" i="17"/>
  <c r="DI13" i="17"/>
  <c r="DH13" i="17"/>
  <c r="DG13" i="17"/>
  <c r="DF13" i="17"/>
  <c r="DE13" i="17"/>
  <c r="DD13" i="17"/>
  <c r="DC13" i="17"/>
  <c r="DB13" i="17"/>
  <c r="DA13" i="17"/>
  <c r="CZ13" i="17"/>
  <c r="CY13" i="17"/>
  <c r="CX13" i="17"/>
  <c r="CW13" i="17"/>
  <c r="CV13" i="17"/>
  <c r="DT12" i="17"/>
  <c r="DS12" i="17"/>
  <c r="DR12" i="17"/>
  <c r="DQ12" i="17"/>
  <c r="DP12" i="17"/>
  <c r="DO12" i="17"/>
  <c r="DN12" i="17"/>
  <c r="DM12" i="17"/>
  <c r="DL12" i="17"/>
  <c r="DK12" i="17"/>
  <c r="DJ12" i="17"/>
  <c r="DI12" i="17"/>
  <c r="DH12" i="17"/>
  <c r="DG12" i="17"/>
  <c r="DF12" i="17"/>
  <c r="DE12" i="17"/>
  <c r="DD12" i="17"/>
  <c r="DC12" i="17"/>
  <c r="DB12" i="17"/>
  <c r="DA12" i="17"/>
  <c r="CZ12" i="17"/>
  <c r="CY12" i="17"/>
  <c r="CX12" i="17"/>
  <c r="CW12" i="17"/>
  <c r="CV12" i="17"/>
  <c r="CV10" i="17"/>
  <c r="CW10" i="17" s="1"/>
  <c r="CX10" i="17" s="1"/>
  <c r="CY10" i="17" s="1"/>
  <c r="CZ10" i="17" s="1"/>
  <c r="DA10" i="17" s="1"/>
  <c r="DB10" i="17" s="1"/>
  <c r="DC10" i="17" s="1"/>
  <c r="DD10" i="17" s="1"/>
  <c r="DE10" i="17" s="1"/>
  <c r="DF10" i="17" s="1"/>
  <c r="DG10" i="17" s="1"/>
  <c r="DH10" i="17" s="1"/>
  <c r="DI10" i="17" s="1"/>
  <c r="DJ10" i="17" s="1"/>
  <c r="DK10" i="17" s="1"/>
  <c r="DL10" i="17" s="1"/>
  <c r="DM10" i="17" s="1"/>
  <c r="DN10" i="17" s="1"/>
  <c r="DO10" i="17" s="1"/>
  <c r="DP10" i="17" s="1"/>
  <c r="DQ10" i="17" s="1"/>
  <c r="DR10" i="17" s="1"/>
  <c r="DS10" i="17" s="1"/>
  <c r="DT10" i="17" s="1"/>
  <c r="DU10" i="17" s="1"/>
  <c r="DV10" i="17" s="1"/>
  <c r="DW10" i="17" s="1"/>
  <c r="DX10" i="17" s="1"/>
  <c r="DY10" i="17" s="1"/>
  <c r="DZ10" i="17" s="1"/>
  <c r="EA10" i="17" s="1"/>
  <c r="EB10" i="17" s="1"/>
  <c r="EC10" i="17" s="1"/>
  <c r="ED10" i="17" s="1"/>
  <c r="EE10" i="17" s="1"/>
  <c r="EF10" i="17" s="1"/>
  <c r="EG10" i="17" s="1"/>
  <c r="EH10" i="17" s="1"/>
  <c r="EI10" i="17" s="1"/>
  <c r="EJ10" i="17" s="1"/>
  <c r="EK10" i="17" s="1"/>
  <c r="EL10" i="17" s="1"/>
  <c r="EM10" i="17" s="1"/>
  <c r="EN10" i="17" s="1"/>
  <c r="EO10" i="17" s="1"/>
  <c r="EP10" i="17" s="1"/>
  <c r="EQ10" i="17" s="1"/>
  <c r="ER10" i="17" s="1"/>
  <c r="ES10" i="17" s="1"/>
  <c r="D10" i="17"/>
  <c r="E10" i="17" s="1"/>
  <c r="F10" i="17" s="1"/>
  <c r="G10" i="17" s="1"/>
  <c r="H10" i="17" s="1"/>
  <c r="I10" i="17" s="1"/>
  <c r="J10" i="17" s="1"/>
  <c r="K10" i="17" s="1"/>
  <c r="L10" i="17" s="1"/>
  <c r="M10" i="17" s="1"/>
  <c r="N10" i="17" s="1"/>
  <c r="O10" i="17" s="1"/>
  <c r="P10" i="17" s="1"/>
  <c r="Q10" i="17" s="1"/>
  <c r="R10" i="17" s="1"/>
  <c r="S10" i="17" s="1"/>
  <c r="T10" i="17" s="1"/>
  <c r="U10" i="17" s="1"/>
  <c r="V10" i="17" s="1"/>
  <c r="W10" i="17" s="1"/>
  <c r="X10" i="17" s="1"/>
  <c r="Y10" i="17" s="1"/>
  <c r="Z10" i="17" s="1"/>
  <c r="AA10" i="17" s="1"/>
  <c r="AB10" i="17" s="1"/>
  <c r="AC10" i="17" s="1"/>
  <c r="AD10" i="17" s="1"/>
  <c r="AE10" i="17" s="1"/>
  <c r="AF10" i="17" s="1"/>
  <c r="AG10" i="17" s="1"/>
  <c r="AH10" i="17" s="1"/>
  <c r="AI10" i="17" s="1"/>
  <c r="AJ10" i="17" s="1"/>
  <c r="AK10" i="17" s="1"/>
  <c r="AL10" i="17" s="1"/>
  <c r="AM10" i="17" s="1"/>
  <c r="AN10" i="17" s="1"/>
  <c r="AO10" i="17" s="1"/>
  <c r="AP10" i="17" s="1"/>
  <c r="AQ10" i="17" s="1"/>
  <c r="AR10" i="17" s="1"/>
  <c r="AS10" i="17" s="1"/>
  <c r="AT10" i="17" s="1"/>
  <c r="AU10" i="17" s="1"/>
  <c r="AV10" i="17" s="1"/>
  <c r="AW10" i="17" s="1"/>
  <c r="AX10" i="17" s="1"/>
  <c r="AY10" i="17" s="1"/>
  <c r="AZ10" i="17" s="1"/>
  <c r="DT34" i="16"/>
  <c r="DS34" i="16"/>
  <c r="DR34" i="16"/>
  <c r="DQ34" i="16"/>
  <c r="DP34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DT33" i="16"/>
  <c r="DS33" i="16"/>
  <c r="DR33" i="16"/>
  <c r="DQ33" i="16"/>
  <c r="DP33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DT32" i="16"/>
  <c r="DS32" i="16"/>
  <c r="DR32" i="16"/>
  <c r="DQ32" i="16"/>
  <c r="DP32" i="16"/>
  <c r="DO32" i="16"/>
  <c r="DN32" i="16"/>
  <c r="DM32" i="16"/>
  <c r="DL32" i="16"/>
  <c r="DK32" i="16"/>
  <c r="DJ32" i="16"/>
  <c r="DI32" i="16"/>
  <c r="DH32" i="16"/>
  <c r="DG32" i="16"/>
  <c r="DF32" i="16"/>
  <c r="DE32" i="16"/>
  <c r="DD32" i="16"/>
  <c r="DC32" i="16"/>
  <c r="DB32" i="16"/>
  <c r="DA32" i="16"/>
  <c r="CZ32" i="16"/>
  <c r="CY32" i="16"/>
  <c r="CX32" i="16"/>
  <c r="CW32" i="16"/>
  <c r="CV32" i="16"/>
  <c r="DT31" i="16"/>
  <c r="DS31" i="16"/>
  <c r="DR31" i="16"/>
  <c r="DQ31" i="16"/>
  <c r="DP31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DT30" i="16"/>
  <c r="DS30" i="16"/>
  <c r="DR30" i="16"/>
  <c r="DQ30" i="16"/>
  <c r="DP30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DT29" i="16"/>
  <c r="DS29" i="16"/>
  <c r="DR29" i="16"/>
  <c r="DQ29" i="16"/>
  <c r="DP29" i="16"/>
  <c r="DO29" i="16"/>
  <c r="DN29" i="16"/>
  <c r="DM29" i="16"/>
  <c r="DL29" i="16"/>
  <c r="DK29" i="16"/>
  <c r="DJ29" i="16"/>
  <c r="DI29" i="16"/>
  <c r="DH29" i="16"/>
  <c r="DG29" i="16"/>
  <c r="DF29" i="16"/>
  <c r="DE29" i="16"/>
  <c r="DD29" i="16"/>
  <c r="DC29" i="16"/>
  <c r="DB29" i="16"/>
  <c r="DA29" i="16"/>
  <c r="CZ29" i="16"/>
  <c r="CY29" i="16"/>
  <c r="CX29" i="16"/>
  <c r="CW29" i="16"/>
  <c r="CV29" i="16"/>
  <c r="DT28" i="16"/>
  <c r="DS28" i="16"/>
  <c r="DR28" i="16"/>
  <c r="DQ28" i="16"/>
  <c r="DP28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DT27" i="16"/>
  <c r="DS27" i="16"/>
  <c r="DR27" i="16"/>
  <c r="DQ27" i="16"/>
  <c r="DP27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DT26" i="16"/>
  <c r="DS26" i="16"/>
  <c r="DR26" i="16"/>
  <c r="DQ26" i="16"/>
  <c r="DP26" i="16"/>
  <c r="DO26" i="16"/>
  <c r="DN26" i="16"/>
  <c r="DM26" i="16"/>
  <c r="DL26" i="16"/>
  <c r="DK26" i="16"/>
  <c r="DJ26" i="16"/>
  <c r="DI26" i="16"/>
  <c r="DH26" i="16"/>
  <c r="DG26" i="16"/>
  <c r="DF26" i="16"/>
  <c r="DE26" i="16"/>
  <c r="DD26" i="16"/>
  <c r="DC26" i="16"/>
  <c r="DB26" i="16"/>
  <c r="DA26" i="16"/>
  <c r="CZ26" i="16"/>
  <c r="CY26" i="16"/>
  <c r="CX26" i="16"/>
  <c r="CW26" i="16"/>
  <c r="CV26" i="16"/>
  <c r="DT25" i="16"/>
  <c r="DS25" i="16"/>
  <c r="DR25" i="16"/>
  <c r="DQ25" i="16"/>
  <c r="DP25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DT24" i="16"/>
  <c r="DS24" i="16"/>
  <c r="DR24" i="16"/>
  <c r="DQ24" i="16"/>
  <c r="DP24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DT22" i="16"/>
  <c r="DS22" i="16"/>
  <c r="DR22" i="16"/>
  <c r="DQ22" i="16"/>
  <c r="DP22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DT21" i="16"/>
  <c r="DS21" i="16"/>
  <c r="DR21" i="16"/>
  <c r="DQ21" i="16"/>
  <c r="DP21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DT20" i="16"/>
  <c r="DS20" i="16"/>
  <c r="DR20" i="16"/>
  <c r="DQ20" i="16"/>
  <c r="DP20" i="16"/>
  <c r="DO20" i="16"/>
  <c r="DN20" i="16"/>
  <c r="DM20" i="16"/>
  <c r="DL20" i="16"/>
  <c r="DK20" i="16"/>
  <c r="DJ20" i="16"/>
  <c r="DI20" i="16"/>
  <c r="DH20" i="16"/>
  <c r="DG20" i="16"/>
  <c r="DF20" i="16"/>
  <c r="DE20" i="16"/>
  <c r="DD20" i="16"/>
  <c r="DC20" i="16"/>
  <c r="DB20" i="16"/>
  <c r="DA20" i="16"/>
  <c r="CZ20" i="16"/>
  <c r="CY20" i="16"/>
  <c r="CX20" i="16"/>
  <c r="CW20" i="16"/>
  <c r="CV20" i="16"/>
  <c r="DT19" i="16"/>
  <c r="DS19" i="16"/>
  <c r="DR19" i="16"/>
  <c r="DQ19" i="16"/>
  <c r="DP19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DT18" i="16"/>
  <c r="DS18" i="16"/>
  <c r="DR18" i="16"/>
  <c r="DQ18" i="16"/>
  <c r="DP18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DT17" i="16"/>
  <c r="DS17" i="16"/>
  <c r="DR17" i="16"/>
  <c r="DQ17" i="16"/>
  <c r="DP17" i="16"/>
  <c r="DO17" i="16"/>
  <c r="DN17" i="16"/>
  <c r="DM17" i="16"/>
  <c r="DL17" i="16"/>
  <c r="DK17" i="16"/>
  <c r="DJ17" i="16"/>
  <c r="DI17" i="16"/>
  <c r="DH17" i="16"/>
  <c r="DG17" i="16"/>
  <c r="DF17" i="16"/>
  <c r="DE17" i="16"/>
  <c r="DD17" i="16"/>
  <c r="DC17" i="16"/>
  <c r="DB17" i="16"/>
  <c r="DA17" i="16"/>
  <c r="CZ17" i="16"/>
  <c r="CY17" i="16"/>
  <c r="CX17" i="16"/>
  <c r="CW17" i="16"/>
  <c r="CV17" i="16"/>
  <c r="DT16" i="16"/>
  <c r="DS16" i="16"/>
  <c r="DR16" i="16"/>
  <c r="DQ16" i="16"/>
  <c r="DP16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DT15" i="16"/>
  <c r="DS15" i="16"/>
  <c r="DR15" i="16"/>
  <c r="DQ15" i="16"/>
  <c r="DP15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DT14" i="16"/>
  <c r="DS14" i="16"/>
  <c r="DR14" i="16"/>
  <c r="DQ14" i="16"/>
  <c r="DP14" i="16"/>
  <c r="DO14" i="16"/>
  <c r="DN14" i="16"/>
  <c r="DM14" i="16"/>
  <c r="DL14" i="16"/>
  <c r="DK14" i="16"/>
  <c r="DJ14" i="16"/>
  <c r="DI14" i="16"/>
  <c r="DH14" i="16"/>
  <c r="DG14" i="16"/>
  <c r="DF14" i="16"/>
  <c r="DE14" i="16"/>
  <c r="DD14" i="16"/>
  <c r="DC14" i="16"/>
  <c r="DB14" i="16"/>
  <c r="DA14" i="16"/>
  <c r="CZ14" i="16"/>
  <c r="CY14" i="16"/>
  <c r="CX14" i="16"/>
  <c r="CW14" i="16"/>
  <c r="CV14" i="16"/>
  <c r="DT13" i="16"/>
  <c r="DS13" i="16"/>
  <c r="DR13" i="16"/>
  <c r="DQ13" i="16"/>
  <c r="DP13" i="16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DT12" i="16"/>
  <c r="DS12" i="16"/>
  <c r="DR12" i="16"/>
  <c r="DQ12" i="16"/>
  <c r="DP12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V10" i="16"/>
  <c r="CW10" i="16" s="1"/>
  <c r="CX10" i="16" s="1"/>
  <c r="CY10" i="16" s="1"/>
  <c r="CZ10" i="16" s="1"/>
  <c r="DA10" i="16" s="1"/>
  <c r="DB10" i="16" s="1"/>
  <c r="DC10" i="16" s="1"/>
  <c r="DD10" i="16" s="1"/>
  <c r="DE10" i="16" s="1"/>
  <c r="DF10" i="16" s="1"/>
  <c r="DG10" i="16" s="1"/>
  <c r="DH10" i="16" s="1"/>
  <c r="DI10" i="16" s="1"/>
  <c r="DJ10" i="16" s="1"/>
  <c r="DK10" i="16" s="1"/>
  <c r="DL10" i="16" s="1"/>
  <c r="DM10" i="16" s="1"/>
  <c r="DN10" i="16" s="1"/>
  <c r="DO10" i="16" s="1"/>
  <c r="DP10" i="16" s="1"/>
  <c r="DQ10" i="16" s="1"/>
  <c r="DR10" i="16" s="1"/>
  <c r="DS10" i="16" s="1"/>
  <c r="DT10" i="16" s="1"/>
  <c r="DU10" i="16" s="1"/>
  <c r="DV10" i="16" s="1"/>
  <c r="DW10" i="16" s="1"/>
  <c r="DX10" i="16" s="1"/>
  <c r="DY10" i="16" s="1"/>
  <c r="DZ10" i="16" s="1"/>
  <c r="EA10" i="16" s="1"/>
  <c r="EB10" i="16" s="1"/>
  <c r="EC10" i="16" s="1"/>
  <c r="ED10" i="16" s="1"/>
  <c r="EE10" i="16" s="1"/>
  <c r="EF10" i="16" s="1"/>
  <c r="EG10" i="16" s="1"/>
  <c r="EH10" i="16" s="1"/>
  <c r="EI10" i="16" s="1"/>
  <c r="EJ10" i="16" s="1"/>
  <c r="EK10" i="16" s="1"/>
  <c r="EL10" i="16" s="1"/>
  <c r="EM10" i="16" s="1"/>
  <c r="EN10" i="16" s="1"/>
  <c r="EO10" i="16" s="1"/>
  <c r="EP10" i="16" s="1"/>
  <c r="EQ10" i="16" s="1"/>
  <c r="ER10" i="16" s="1"/>
  <c r="ES10" i="16" s="1"/>
  <c r="D10" i="16"/>
  <c r="E10" i="16" s="1"/>
  <c r="F10" i="16" s="1"/>
  <c r="G10" i="16" s="1"/>
  <c r="H10" i="16" s="1"/>
  <c r="I10" i="16" s="1"/>
  <c r="J10" i="16" s="1"/>
  <c r="K10" i="16" s="1"/>
  <c r="L10" i="16" s="1"/>
  <c r="M10" i="16" s="1"/>
  <c r="N10" i="16" s="1"/>
  <c r="O10" i="16" s="1"/>
  <c r="P10" i="16" s="1"/>
  <c r="Q10" i="16" s="1"/>
  <c r="R10" i="16" s="1"/>
  <c r="S10" i="16" s="1"/>
  <c r="T10" i="16" s="1"/>
  <c r="U10" i="16" s="1"/>
  <c r="V10" i="16" s="1"/>
  <c r="W10" i="16" s="1"/>
  <c r="X10" i="16" s="1"/>
  <c r="Y10" i="16" s="1"/>
  <c r="Z10" i="16" s="1"/>
  <c r="AA10" i="16" s="1"/>
  <c r="AB10" i="16" s="1"/>
  <c r="AC10" i="16" s="1"/>
  <c r="AD10" i="16" s="1"/>
  <c r="AE10" i="16" s="1"/>
  <c r="AF10" i="16" s="1"/>
  <c r="AG10" i="16" s="1"/>
  <c r="AH10" i="16" s="1"/>
  <c r="AI10" i="16" s="1"/>
  <c r="AJ10" i="16" s="1"/>
  <c r="AK10" i="16" s="1"/>
  <c r="AL10" i="16" s="1"/>
  <c r="AM10" i="16" s="1"/>
  <c r="AN10" i="16" s="1"/>
  <c r="AO10" i="16" s="1"/>
  <c r="AP10" i="16" s="1"/>
  <c r="AQ10" i="16" s="1"/>
  <c r="AR10" i="16" s="1"/>
  <c r="AS10" i="16" s="1"/>
  <c r="AT10" i="16" s="1"/>
  <c r="AU10" i="16" s="1"/>
  <c r="AV10" i="16" s="1"/>
  <c r="AW10" i="16" s="1"/>
  <c r="AX10" i="16" s="1"/>
  <c r="AY10" i="16" s="1"/>
  <c r="AZ10" i="16" s="1"/>
  <c r="DT34" i="15"/>
  <c r="DS34" i="15"/>
  <c r="DR34" i="15"/>
  <c r="DQ34" i="15"/>
  <c r="DP34" i="15"/>
  <c r="DO34" i="15"/>
  <c r="DN34" i="15"/>
  <c r="DM34" i="15"/>
  <c r="DL34" i="15"/>
  <c r="DK34" i="15"/>
  <c r="DJ34" i="15"/>
  <c r="DI34" i="15"/>
  <c r="DH34" i="15"/>
  <c r="DG34" i="15"/>
  <c r="DF34" i="15"/>
  <c r="DE34" i="15"/>
  <c r="DD34" i="15"/>
  <c r="DC34" i="15"/>
  <c r="DB34" i="15"/>
  <c r="DA34" i="15"/>
  <c r="CZ34" i="15"/>
  <c r="CY34" i="15"/>
  <c r="CX34" i="15"/>
  <c r="CW34" i="15"/>
  <c r="CV34" i="15"/>
  <c r="DT33" i="15"/>
  <c r="DS33" i="15"/>
  <c r="DR33" i="15"/>
  <c r="DQ33" i="15"/>
  <c r="DP33" i="15"/>
  <c r="DO33" i="15"/>
  <c r="DN33" i="15"/>
  <c r="DM33" i="15"/>
  <c r="DL33" i="15"/>
  <c r="DK33" i="15"/>
  <c r="DJ33" i="15"/>
  <c r="DI33" i="15"/>
  <c r="DH33" i="15"/>
  <c r="DG33" i="15"/>
  <c r="DF33" i="15"/>
  <c r="DE33" i="15"/>
  <c r="DD33" i="15"/>
  <c r="DC33" i="15"/>
  <c r="DB33" i="15"/>
  <c r="DA33" i="15"/>
  <c r="CZ33" i="15"/>
  <c r="CY33" i="15"/>
  <c r="CX33" i="15"/>
  <c r="CW33" i="15"/>
  <c r="CV33" i="15"/>
  <c r="DT32" i="15"/>
  <c r="DS32" i="15"/>
  <c r="DR32" i="15"/>
  <c r="DQ32" i="15"/>
  <c r="DP32" i="15"/>
  <c r="DO32" i="15"/>
  <c r="DN32" i="15"/>
  <c r="DM32" i="15"/>
  <c r="DL32" i="15"/>
  <c r="DK32" i="15"/>
  <c r="DJ32" i="15"/>
  <c r="DI32" i="15"/>
  <c r="DH32" i="15"/>
  <c r="DG32" i="15"/>
  <c r="DF32" i="15"/>
  <c r="DE32" i="15"/>
  <c r="DD32" i="15"/>
  <c r="DC32" i="15"/>
  <c r="DB32" i="15"/>
  <c r="DA32" i="15"/>
  <c r="CZ32" i="15"/>
  <c r="CY32" i="15"/>
  <c r="CX32" i="15"/>
  <c r="CW32" i="15"/>
  <c r="CV32" i="15"/>
  <c r="DT31" i="15"/>
  <c r="DS31" i="15"/>
  <c r="DR31" i="15"/>
  <c r="DQ31" i="15"/>
  <c r="DP31" i="15"/>
  <c r="DO31" i="15"/>
  <c r="DN31" i="15"/>
  <c r="DM31" i="15"/>
  <c r="DL31" i="15"/>
  <c r="DK31" i="15"/>
  <c r="DJ31" i="15"/>
  <c r="DI31" i="15"/>
  <c r="DH31" i="15"/>
  <c r="DG31" i="15"/>
  <c r="DF31" i="15"/>
  <c r="DE31" i="15"/>
  <c r="DD31" i="15"/>
  <c r="DC31" i="15"/>
  <c r="DB31" i="15"/>
  <c r="DA31" i="15"/>
  <c r="CZ31" i="15"/>
  <c r="CY31" i="15"/>
  <c r="CX31" i="15"/>
  <c r="CW31" i="15"/>
  <c r="CV31" i="15"/>
  <c r="DT30" i="15"/>
  <c r="DS30" i="15"/>
  <c r="DR30" i="15"/>
  <c r="DQ30" i="15"/>
  <c r="DP30" i="15"/>
  <c r="DO30" i="15"/>
  <c r="DN30" i="15"/>
  <c r="DM30" i="15"/>
  <c r="DL30" i="15"/>
  <c r="DK30" i="15"/>
  <c r="DJ30" i="15"/>
  <c r="DI30" i="15"/>
  <c r="DH30" i="15"/>
  <c r="DG30" i="15"/>
  <c r="DF30" i="15"/>
  <c r="DE30" i="15"/>
  <c r="DD30" i="15"/>
  <c r="DC30" i="15"/>
  <c r="DB30" i="15"/>
  <c r="DA30" i="15"/>
  <c r="CZ30" i="15"/>
  <c r="CY30" i="15"/>
  <c r="CX30" i="15"/>
  <c r="CW30" i="15"/>
  <c r="CV30" i="15"/>
  <c r="DT29" i="15"/>
  <c r="DS29" i="15"/>
  <c r="DR29" i="15"/>
  <c r="DQ29" i="15"/>
  <c r="DP29" i="15"/>
  <c r="DO29" i="15"/>
  <c r="DN29" i="15"/>
  <c r="DM29" i="15"/>
  <c r="DL29" i="15"/>
  <c r="DK29" i="15"/>
  <c r="DJ29" i="15"/>
  <c r="DI29" i="15"/>
  <c r="DH29" i="15"/>
  <c r="DG29" i="15"/>
  <c r="DF29" i="15"/>
  <c r="DE29" i="15"/>
  <c r="DD29" i="15"/>
  <c r="DC29" i="15"/>
  <c r="DB29" i="15"/>
  <c r="DA29" i="15"/>
  <c r="CZ29" i="15"/>
  <c r="CY29" i="15"/>
  <c r="CX29" i="15"/>
  <c r="CW29" i="15"/>
  <c r="CV29" i="15"/>
  <c r="DT28" i="15"/>
  <c r="DS28" i="15"/>
  <c r="DR28" i="15"/>
  <c r="DQ28" i="15"/>
  <c r="DP28" i="15"/>
  <c r="DO28" i="15"/>
  <c r="DN28" i="15"/>
  <c r="DM28" i="15"/>
  <c r="DL28" i="15"/>
  <c r="DK28" i="15"/>
  <c r="DJ28" i="15"/>
  <c r="DI28" i="15"/>
  <c r="DH28" i="15"/>
  <c r="DG28" i="15"/>
  <c r="DF28" i="15"/>
  <c r="DE28" i="15"/>
  <c r="DD28" i="15"/>
  <c r="DC28" i="15"/>
  <c r="DB28" i="15"/>
  <c r="DA28" i="15"/>
  <c r="CZ28" i="15"/>
  <c r="CY28" i="15"/>
  <c r="CX28" i="15"/>
  <c r="CW28" i="15"/>
  <c r="CV28" i="15"/>
  <c r="DT27" i="15"/>
  <c r="DS27" i="15"/>
  <c r="DR27" i="15"/>
  <c r="DQ27" i="15"/>
  <c r="DP27" i="15"/>
  <c r="DO27" i="15"/>
  <c r="DN27" i="15"/>
  <c r="DM27" i="15"/>
  <c r="DL27" i="15"/>
  <c r="DK27" i="15"/>
  <c r="DJ27" i="15"/>
  <c r="DI27" i="15"/>
  <c r="DH27" i="15"/>
  <c r="DG27" i="15"/>
  <c r="DF27" i="15"/>
  <c r="DE27" i="15"/>
  <c r="DD27" i="15"/>
  <c r="DC27" i="15"/>
  <c r="DB27" i="15"/>
  <c r="DA27" i="15"/>
  <c r="CZ27" i="15"/>
  <c r="CY27" i="15"/>
  <c r="CX27" i="15"/>
  <c r="CW27" i="15"/>
  <c r="CV27" i="15"/>
  <c r="DT26" i="15"/>
  <c r="DS26" i="15"/>
  <c r="DR26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DT25" i="15"/>
  <c r="DS25" i="15"/>
  <c r="DR25" i="15"/>
  <c r="DQ25" i="15"/>
  <c r="DP25" i="15"/>
  <c r="DO25" i="15"/>
  <c r="DN25" i="15"/>
  <c r="DM25" i="15"/>
  <c r="DL25" i="15"/>
  <c r="DK25" i="15"/>
  <c r="DJ25" i="15"/>
  <c r="DI25" i="15"/>
  <c r="DH25" i="15"/>
  <c r="DG25" i="15"/>
  <c r="DF25" i="15"/>
  <c r="DE25" i="15"/>
  <c r="DD25" i="15"/>
  <c r="DC25" i="15"/>
  <c r="DB25" i="15"/>
  <c r="DA25" i="15"/>
  <c r="CZ25" i="15"/>
  <c r="CY25" i="15"/>
  <c r="CX25" i="15"/>
  <c r="CW25" i="15"/>
  <c r="CV25" i="15"/>
  <c r="DT24" i="15"/>
  <c r="DS24" i="15"/>
  <c r="DR24" i="15"/>
  <c r="DQ24" i="15"/>
  <c r="DP24" i="15"/>
  <c r="DO24" i="15"/>
  <c r="DN24" i="15"/>
  <c r="DM24" i="15"/>
  <c r="DL24" i="15"/>
  <c r="DK24" i="15"/>
  <c r="DJ24" i="15"/>
  <c r="DI24" i="15"/>
  <c r="DH24" i="15"/>
  <c r="DG24" i="15"/>
  <c r="DF24" i="15"/>
  <c r="DE24" i="15"/>
  <c r="DD24" i="15"/>
  <c r="DC24" i="15"/>
  <c r="DB24" i="15"/>
  <c r="DA24" i="15"/>
  <c r="CZ24" i="15"/>
  <c r="CY24" i="15"/>
  <c r="CX24" i="15"/>
  <c r="CW24" i="15"/>
  <c r="CV24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DT21" i="15"/>
  <c r="DS21" i="15"/>
  <c r="DR21" i="15"/>
  <c r="DQ21" i="15"/>
  <c r="DP21" i="15"/>
  <c r="DO21" i="15"/>
  <c r="DN21" i="15"/>
  <c r="DM21" i="15"/>
  <c r="DL21" i="15"/>
  <c r="DK21" i="15"/>
  <c r="DJ21" i="15"/>
  <c r="DI21" i="15"/>
  <c r="DH21" i="15"/>
  <c r="DG21" i="15"/>
  <c r="DF21" i="15"/>
  <c r="DE21" i="15"/>
  <c r="DD21" i="15"/>
  <c r="DC21" i="15"/>
  <c r="DB21" i="15"/>
  <c r="DA21" i="15"/>
  <c r="CZ21" i="15"/>
  <c r="CY21" i="15"/>
  <c r="CX21" i="15"/>
  <c r="CW21" i="15"/>
  <c r="CV21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 s="1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Y15" i="15"/>
  <c r="CX15" i="15"/>
  <c r="CW15" i="15"/>
  <c r="CV15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V10" i="15"/>
  <c r="CW10" i="15" s="1"/>
  <c r="CX10" i="15" s="1"/>
  <c r="CY10" i="15" s="1"/>
  <c r="CZ10" i="15" s="1"/>
  <c r="DA10" i="15" s="1"/>
  <c r="DB10" i="15" s="1"/>
  <c r="DC10" i="15" s="1"/>
  <c r="DD10" i="15" s="1"/>
  <c r="DE10" i="15" s="1"/>
  <c r="DF10" i="15" s="1"/>
  <c r="DG10" i="15" s="1"/>
  <c r="DH10" i="15" s="1"/>
  <c r="DI10" i="15" s="1"/>
  <c r="DJ10" i="15" s="1"/>
  <c r="DK10" i="15" s="1"/>
  <c r="DL10" i="15" s="1"/>
  <c r="DM10" i="15" s="1"/>
  <c r="DN10" i="15" s="1"/>
  <c r="DO10" i="15" s="1"/>
  <c r="DP10" i="15" s="1"/>
  <c r="DQ10" i="15" s="1"/>
  <c r="DR10" i="15" s="1"/>
  <c r="DS10" i="15" s="1"/>
  <c r="DT10" i="15" s="1"/>
  <c r="DU10" i="15" s="1"/>
  <c r="DV10" i="15" s="1"/>
  <c r="DW10" i="15" s="1"/>
  <c r="DX10" i="15" s="1"/>
  <c r="DY10" i="15" s="1"/>
  <c r="DZ10" i="15" s="1"/>
  <c r="EA10" i="15" s="1"/>
  <c r="EB10" i="15" s="1"/>
  <c r="EC10" i="15" s="1"/>
  <c r="ED10" i="15" s="1"/>
  <c r="EE10" i="15" s="1"/>
  <c r="EF10" i="15" s="1"/>
  <c r="EG10" i="15" s="1"/>
  <c r="EH10" i="15" s="1"/>
  <c r="EI10" i="15" s="1"/>
  <c r="EJ10" i="15" s="1"/>
  <c r="EK10" i="15" s="1"/>
  <c r="EL10" i="15" s="1"/>
  <c r="EM10" i="15" s="1"/>
  <c r="EN10" i="15" s="1"/>
  <c r="EO10" i="15" s="1"/>
  <c r="EP10" i="15" s="1"/>
  <c r="EQ10" i="15" s="1"/>
  <c r="ER10" i="15" s="1"/>
  <c r="ES10" i="15" s="1"/>
  <c r="D10" i="15"/>
  <c r="E10" i="15" s="1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P10" i="15" s="1"/>
  <c r="Q10" i="15" s="1"/>
  <c r="R10" i="15" s="1"/>
  <c r="S10" i="15" s="1"/>
  <c r="T10" i="15" s="1"/>
  <c r="U10" i="15" s="1"/>
  <c r="V10" i="15" s="1"/>
  <c r="W10" i="15" s="1"/>
  <c r="X10" i="15" s="1"/>
  <c r="Y10" i="15" s="1"/>
  <c r="Z10" i="15" s="1"/>
  <c r="AA10" i="15" s="1"/>
  <c r="AB10" i="15" s="1"/>
  <c r="AC10" i="15" s="1"/>
  <c r="AD10" i="15" s="1"/>
  <c r="AE10" i="15" s="1"/>
  <c r="AF10" i="15" s="1"/>
  <c r="AG10" i="15" s="1"/>
  <c r="AH10" i="15" s="1"/>
  <c r="AI10" i="15" s="1"/>
  <c r="AJ10" i="15" s="1"/>
  <c r="AK10" i="15" s="1"/>
  <c r="AL10" i="15" s="1"/>
  <c r="AM10" i="15" s="1"/>
  <c r="AN10" i="15" s="1"/>
  <c r="AO10" i="15" s="1"/>
  <c r="AP10" i="15" s="1"/>
  <c r="AQ10" i="15" s="1"/>
  <c r="AR10" i="15" s="1"/>
  <c r="AS10" i="15" s="1"/>
  <c r="AT10" i="15" s="1"/>
  <c r="AU10" i="15" s="1"/>
  <c r="AV10" i="15" s="1"/>
  <c r="AW10" i="15" s="1"/>
  <c r="AX10" i="15" s="1"/>
  <c r="AY10" i="15" s="1"/>
  <c r="AZ10" i="15" s="1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CV17" i="2"/>
  <c r="CU17" i="2" s="1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CV21" i="2"/>
  <c r="CU21" i="2" s="1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CV26" i="2"/>
  <c r="CU26" i="2" s="1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CV12" i="2"/>
  <c r="CV10" i="2"/>
  <c r="CW10" i="2" s="1"/>
  <c r="CX10" i="2" s="1"/>
  <c r="CY10" i="2" s="1"/>
  <c r="CZ10" i="2" s="1"/>
  <c r="DA10" i="2" s="1"/>
  <c r="DB10" i="2" s="1"/>
  <c r="DC10" i="2" s="1"/>
  <c r="DD10" i="2" s="1"/>
  <c r="DE10" i="2" s="1"/>
  <c r="DF10" i="2" s="1"/>
  <c r="DG10" i="2" s="1"/>
  <c r="DH10" i="2" s="1"/>
  <c r="DI10" i="2" s="1"/>
  <c r="DJ10" i="2" s="1"/>
  <c r="DK10" i="2" s="1"/>
  <c r="DL10" i="2" s="1"/>
  <c r="DM10" i="2" s="1"/>
  <c r="DN10" i="2" s="1"/>
  <c r="DO10" i="2" s="1"/>
  <c r="DP10" i="2" s="1"/>
  <c r="DQ10" i="2" s="1"/>
  <c r="DR10" i="2" s="1"/>
  <c r="DS10" i="2" s="1"/>
  <c r="DT10" i="2" s="1"/>
  <c r="DU10" i="2" s="1"/>
  <c r="DV10" i="2" s="1"/>
  <c r="DW10" i="2" s="1"/>
  <c r="DX10" i="2" s="1"/>
  <c r="DY10" i="2" s="1"/>
  <c r="DZ10" i="2" s="1"/>
  <c r="EA10" i="2" s="1"/>
  <c r="EB10" i="2" s="1"/>
  <c r="EC10" i="2" s="1"/>
  <c r="ED10" i="2" s="1"/>
  <c r="EE10" i="2" s="1"/>
  <c r="EF10" i="2" s="1"/>
  <c r="EG10" i="2" s="1"/>
  <c r="EH10" i="2" s="1"/>
  <c r="EI10" i="2" s="1"/>
  <c r="EJ10" i="2" s="1"/>
  <c r="EK10" i="2" s="1"/>
  <c r="EL10" i="2" s="1"/>
  <c r="EM10" i="2" s="1"/>
  <c r="EN10" i="2" s="1"/>
  <c r="EO10" i="2" s="1"/>
  <c r="EP10" i="2" s="1"/>
  <c r="EQ10" i="2" s="1"/>
  <c r="ER10" i="2" s="1"/>
  <c r="ES10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AU10" i="2" s="1"/>
  <c r="AV10" i="2" s="1"/>
  <c r="AW10" i="2" s="1"/>
  <c r="AX10" i="2" s="1"/>
  <c r="AY10" i="2" s="1"/>
  <c r="AZ10" i="2" s="1"/>
  <c r="BH40" i="20" l="1"/>
  <c r="BH31" i="20"/>
  <c r="BH22" i="20"/>
  <c r="CU24" i="15"/>
  <c r="C24" i="15" s="1"/>
  <c r="CU13" i="15"/>
  <c r="C13" i="15" s="1"/>
  <c r="CU13" i="2"/>
  <c r="C13" i="2" s="1"/>
  <c r="AV13" i="20"/>
  <c r="AV14" i="20"/>
  <c r="AV15" i="20"/>
  <c r="AV47" i="20"/>
  <c r="BB14" i="20"/>
  <c r="BB15" i="20"/>
  <c r="BB47" i="20"/>
  <c r="CU32" i="2"/>
  <c r="C32" i="2" s="1"/>
  <c r="CU28" i="2"/>
  <c r="C28" i="2" s="1"/>
  <c r="CU24" i="2"/>
  <c r="C24" i="2" s="1"/>
  <c r="CU15" i="15"/>
  <c r="C15" i="15" s="1"/>
  <c r="CU15" i="16"/>
  <c r="C15" i="16" s="1"/>
  <c r="CU28" i="16"/>
  <c r="C28" i="16" s="1"/>
  <c r="CU24" i="17"/>
  <c r="C24" i="17" s="1"/>
  <c r="CU27" i="17"/>
  <c r="C27" i="17" s="1"/>
  <c r="CU28" i="17"/>
  <c r="C28" i="17" s="1"/>
  <c r="CU32" i="17"/>
  <c r="C32" i="17" s="1"/>
  <c r="CU34" i="2"/>
  <c r="CU30" i="2"/>
  <c r="C30" i="2" s="1"/>
  <c r="CU19" i="2"/>
  <c r="C19" i="2" s="1"/>
  <c r="CU15" i="2"/>
  <c r="C15" i="2" s="1"/>
  <c r="CU19" i="15"/>
  <c r="C19" i="15" s="1"/>
  <c r="CU28" i="15"/>
  <c r="C28" i="15" s="1"/>
  <c r="CU32" i="15"/>
  <c r="C32" i="15" s="1"/>
  <c r="CU19" i="16"/>
  <c r="C19" i="16" s="1"/>
  <c r="CU24" i="16"/>
  <c r="C24" i="16" s="1"/>
  <c r="CU32" i="16"/>
  <c r="C32" i="16" s="1"/>
  <c r="CU19" i="17"/>
  <c r="C19" i="17" s="1"/>
  <c r="CU12" i="2"/>
  <c r="CU31" i="2"/>
  <c r="C31" i="2" s="1"/>
  <c r="CU27" i="2"/>
  <c r="C27" i="2" s="1"/>
  <c r="CU22" i="2"/>
  <c r="CU14" i="2"/>
  <c r="CU12" i="15"/>
  <c r="CU16" i="15"/>
  <c r="C16" i="15" s="1"/>
  <c r="CU20" i="15"/>
  <c r="C20" i="15" s="1"/>
  <c r="CU25" i="15"/>
  <c r="C25" i="15" s="1"/>
  <c r="CU29" i="15"/>
  <c r="C29" i="15" s="1"/>
  <c r="CU33" i="15"/>
  <c r="C33" i="15" s="1"/>
  <c r="CU12" i="16"/>
  <c r="CU16" i="16"/>
  <c r="C16" i="16" s="1"/>
  <c r="CU20" i="16"/>
  <c r="C20" i="16" s="1"/>
  <c r="CU25" i="16"/>
  <c r="C25" i="16" s="1"/>
  <c r="CU29" i="16"/>
  <c r="C29" i="16" s="1"/>
  <c r="CU33" i="16"/>
  <c r="C33" i="16" s="1"/>
  <c r="CU12" i="17"/>
  <c r="CU20" i="17"/>
  <c r="C20" i="17" s="1"/>
  <c r="CU29" i="17"/>
  <c r="C29" i="17" s="1"/>
  <c r="CU33" i="17"/>
  <c r="C33" i="17" s="1"/>
  <c r="BB46" i="20"/>
  <c r="BB45" i="20"/>
  <c r="BB44" i="20"/>
  <c r="BB43" i="20"/>
  <c r="BB42" i="20"/>
  <c r="BB41" i="20"/>
  <c r="BB40" i="20"/>
  <c r="BB38" i="20"/>
  <c r="BB37" i="20"/>
  <c r="BB36" i="20"/>
  <c r="BB35" i="20"/>
  <c r="BB34" i="20"/>
  <c r="BB33" i="20"/>
  <c r="BB32" i="20"/>
  <c r="BB31" i="20"/>
  <c r="BB29" i="20"/>
  <c r="BB28" i="20"/>
  <c r="BB27" i="20"/>
  <c r="BB26" i="20"/>
  <c r="BB25" i="20"/>
  <c r="BB24" i="20"/>
  <c r="BB23" i="20"/>
  <c r="BB22" i="20"/>
  <c r="BB20" i="20"/>
  <c r="BB19" i="20"/>
  <c r="BB18" i="20"/>
  <c r="BB17" i="20"/>
  <c r="BB16" i="20"/>
  <c r="CU26" i="15"/>
  <c r="C26" i="15" s="1"/>
  <c r="CU30" i="15"/>
  <c r="C30" i="15" s="1"/>
  <c r="CU34" i="15"/>
  <c r="CU21" i="16"/>
  <c r="C21" i="16" s="1"/>
  <c r="CU26" i="16"/>
  <c r="C26" i="16" s="1"/>
  <c r="CU15" i="17"/>
  <c r="C15" i="17" s="1"/>
  <c r="CU16" i="17"/>
  <c r="CU21" i="17"/>
  <c r="C21" i="17" s="1"/>
  <c r="CU26" i="17"/>
  <c r="C26" i="17" s="1"/>
  <c r="CU30" i="17"/>
  <c r="C30" i="17" s="1"/>
  <c r="CU34" i="17"/>
  <c r="CU21" i="15"/>
  <c r="C21" i="15" s="1"/>
  <c r="CU13" i="16"/>
  <c r="C13" i="16" s="1"/>
  <c r="CU17" i="16"/>
  <c r="C17" i="16" s="1"/>
  <c r="CU30" i="16"/>
  <c r="C30" i="16" s="1"/>
  <c r="CU34" i="16"/>
  <c r="CU13" i="17"/>
  <c r="C13" i="17" s="1"/>
  <c r="CU17" i="17"/>
  <c r="C17" i="17" s="1"/>
  <c r="CU33" i="2"/>
  <c r="C33" i="2" s="1"/>
  <c r="CU29" i="2"/>
  <c r="C29" i="2" s="1"/>
  <c r="CU25" i="2"/>
  <c r="C25" i="2" s="1"/>
  <c r="CU20" i="2"/>
  <c r="C20" i="2" s="1"/>
  <c r="CU16" i="2"/>
  <c r="C16" i="2" s="1"/>
  <c r="CU14" i="15"/>
  <c r="C14" i="15" s="1"/>
  <c r="CU18" i="15"/>
  <c r="C18" i="15" s="1"/>
  <c r="CU22" i="15"/>
  <c r="CU27" i="15"/>
  <c r="C27" i="15" s="1"/>
  <c r="CU31" i="15"/>
  <c r="C31" i="15" s="1"/>
  <c r="CU14" i="16"/>
  <c r="C14" i="16" s="1"/>
  <c r="CU18" i="16"/>
  <c r="C18" i="16" s="1"/>
  <c r="CU22" i="16"/>
  <c r="CU27" i="16"/>
  <c r="C27" i="16" s="1"/>
  <c r="CU31" i="16"/>
  <c r="C31" i="16" s="1"/>
  <c r="CU14" i="17"/>
  <c r="C14" i="17" s="1"/>
  <c r="CU18" i="17"/>
  <c r="C18" i="17" s="1"/>
  <c r="CU22" i="17"/>
  <c r="CU31" i="17"/>
  <c r="C31" i="17" s="1"/>
  <c r="BB13" i="20"/>
  <c r="AV46" i="20"/>
  <c r="AV45" i="20"/>
  <c r="AV44" i="20"/>
  <c r="AV43" i="20"/>
  <c r="AV42" i="20"/>
  <c r="AV41" i="20"/>
  <c r="AV40" i="20"/>
  <c r="AV38" i="20"/>
  <c r="AV37" i="20"/>
  <c r="AV36" i="20"/>
  <c r="AV35" i="20"/>
  <c r="AV34" i="20"/>
  <c r="AV33" i="20"/>
  <c r="AV32" i="20"/>
  <c r="AV31" i="20"/>
  <c r="AV29" i="20"/>
  <c r="AV28" i="20"/>
  <c r="AV27" i="20"/>
  <c r="AV26" i="20"/>
  <c r="AV25" i="20"/>
  <c r="AV24" i="20"/>
  <c r="AV23" i="20"/>
  <c r="AV22" i="20"/>
  <c r="AV20" i="20"/>
  <c r="AV19" i="20"/>
  <c r="AV18" i="20"/>
  <c r="AV17" i="20"/>
  <c r="AV16" i="20"/>
  <c r="CU18" i="2"/>
  <c r="C18" i="2" s="1"/>
  <c r="BV36" i="20"/>
  <c r="BZ32" i="20"/>
  <c r="CU25" i="17"/>
  <c r="C25" i="17" s="1"/>
  <c r="BM15" i="20"/>
  <c r="AX27" i="20"/>
  <c r="AW16" i="20"/>
  <c r="BD22" i="20"/>
  <c r="BM18" i="20"/>
  <c r="CC34" i="20"/>
  <c r="BC32" i="20"/>
  <c r="CH19" i="20"/>
  <c r="C17" i="15"/>
  <c r="C21" i="2"/>
  <c r="C26" i="2"/>
  <c r="C17" i="2"/>
  <c r="CL45" i="20"/>
  <c r="AX44" i="20"/>
  <c r="BU42" i="20"/>
  <c r="BD32" i="20"/>
  <c r="BR31" i="20"/>
  <c r="BM19" i="20"/>
  <c r="CK34" i="20"/>
  <c r="BC22" i="20"/>
  <c r="BR19" i="20"/>
  <c r="BV45" i="20"/>
  <c r="BD37" i="20"/>
  <c r="AX34" i="20"/>
  <c r="BV31" i="20"/>
  <c r="BQ31" i="20"/>
  <c r="BD28" i="20"/>
  <c r="BD24" i="20"/>
  <c r="BJ20" i="20"/>
  <c r="AW20" i="20"/>
  <c r="BJ27" i="20"/>
  <c r="AX24" i="20"/>
  <c r="BV20" i="20"/>
  <c r="BJ44" i="20"/>
  <c r="BM40" i="20"/>
  <c r="BM31" i="20"/>
  <c r="BR23" i="20"/>
  <c r="BC36" i="20"/>
  <c r="BD34" i="20"/>
  <c r="BV32" i="20"/>
  <c r="BN27" i="20"/>
  <c r="CH27" i="20"/>
  <c r="BD25" i="20"/>
  <c r="AW24" i="20"/>
  <c r="BV24" i="20"/>
  <c r="BJ24" i="20"/>
  <c r="BD20" i="20"/>
  <c r="CL20" i="20"/>
  <c r="BZ20" i="20"/>
  <c r="AX20" i="20"/>
  <c r="BD19" i="20"/>
  <c r="BC19" i="20"/>
  <c r="CC19" i="20"/>
  <c r="AX18" i="20"/>
  <c r="CK18" i="20"/>
  <c r="BD16" i="20"/>
  <c r="BM34" i="20"/>
  <c r="CL27" i="20"/>
  <c r="CL24" i="20"/>
  <c r="BZ24" i="20"/>
  <c r="BU18" i="20"/>
  <c r="AW44" i="20"/>
  <c r="BJ40" i="20"/>
  <c r="BD38" i="20"/>
  <c r="CL32" i="20"/>
  <c r="BJ32" i="20"/>
  <c r="CH31" i="20"/>
  <c r="BD27" i="20"/>
  <c r="BV27" i="20"/>
  <c r="BM23" i="20"/>
  <c r="BC20" i="20"/>
  <c r="BC16" i="20"/>
  <c r="BD45" i="20"/>
  <c r="AW38" i="20"/>
  <c r="BC34" i="20"/>
  <c r="CD32" i="20"/>
  <c r="AW28" i="20"/>
  <c r="AW27" i="20"/>
  <c r="BD46" i="20"/>
  <c r="AW46" i="20"/>
  <c r="BV43" i="20"/>
  <c r="BC43" i="20"/>
  <c r="BM42" i="20"/>
  <c r="BV41" i="20"/>
  <c r="BD36" i="20"/>
  <c r="CL36" i="20"/>
  <c r="BR35" i="20"/>
  <c r="BM35" i="20"/>
  <c r="BU34" i="20"/>
  <c r="AW32" i="20"/>
  <c r="BN32" i="20"/>
  <c r="AX32" i="20"/>
  <c r="BD31" i="20"/>
  <c r="BC31" i="20"/>
  <c r="CC31" i="20"/>
  <c r="BC28" i="20"/>
  <c r="CG27" i="20"/>
  <c r="BZ27" i="20"/>
  <c r="BR27" i="20"/>
  <c r="BD26" i="20"/>
  <c r="BC26" i="20"/>
  <c r="BC24" i="20"/>
  <c r="BV19" i="20"/>
  <c r="BQ19" i="20"/>
  <c r="BD18" i="20"/>
  <c r="BC18" i="20"/>
  <c r="CC18" i="20"/>
  <c r="AX33" i="20"/>
  <c r="BJ33" i="20"/>
  <c r="BN33" i="20"/>
  <c r="BR33" i="20"/>
  <c r="BV33" i="20"/>
  <c r="BZ33" i="20"/>
  <c r="CD33" i="20"/>
  <c r="CH33" i="20"/>
  <c r="CL33" i="20"/>
  <c r="AW25" i="20"/>
  <c r="BI25" i="20"/>
  <c r="BM25" i="20"/>
  <c r="BQ25" i="20"/>
  <c r="BU25" i="20"/>
  <c r="BY25" i="20"/>
  <c r="CC25" i="20"/>
  <c r="CG25" i="20"/>
  <c r="CK25" i="20"/>
  <c r="AW33" i="20"/>
  <c r="BI33" i="20"/>
  <c r="BM33" i="20"/>
  <c r="BQ33" i="20"/>
  <c r="BU33" i="20"/>
  <c r="BY33" i="20"/>
  <c r="CC33" i="20"/>
  <c r="CG33" i="20"/>
  <c r="CK33" i="20"/>
  <c r="AX29" i="20"/>
  <c r="BJ29" i="20"/>
  <c r="BN29" i="20"/>
  <c r="BR29" i="20"/>
  <c r="BV29" i="20"/>
  <c r="BZ29" i="20"/>
  <c r="CD29" i="20"/>
  <c r="CH29" i="20"/>
  <c r="CL29" i="20"/>
  <c r="AX17" i="20"/>
  <c r="BJ17" i="20"/>
  <c r="BN17" i="20"/>
  <c r="BR17" i="20"/>
  <c r="BV17" i="20"/>
  <c r="BZ17" i="20"/>
  <c r="CD17" i="20"/>
  <c r="CH17" i="20"/>
  <c r="CL17" i="20"/>
  <c r="AW45" i="20"/>
  <c r="BI45" i="20"/>
  <c r="BM45" i="20"/>
  <c r="BQ45" i="20"/>
  <c r="BU45" i="20"/>
  <c r="BY45" i="20"/>
  <c r="CC45" i="20"/>
  <c r="CG45" i="20"/>
  <c r="CK45" i="20"/>
  <c r="AX42" i="20"/>
  <c r="BJ42" i="20"/>
  <c r="BN42" i="20"/>
  <c r="BR42" i="20"/>
  <c r="BV42" i="20"/>
  <c r="BZ42" i="20"/>
  <c r="CD42" i="20"/>
  <c r="CH42" i="20"/>
  <c r="CL42" i="20"/>
  <c r="AX37" i="20"/>
  <c r="BJ37" i="20"/>
  <c r="BN37" i="20"/>
  <c r="BR37" i="20"/>
  <c r="BV37" i="20"/>
  <c r="BZ37" i="20"/>
  <c r="CD37" i="20"/>
  <c r="CH37" i="20"/>
  <c r="CL37" i="20"/>
  <c r="AW29" i="20"/>
  <c r="BI29" i="20"/>
  <c r="BM29" i="20"/>
  <c r="BQ29" i="20"/>
  <c r="BU29" i="20"/>
  <c r="BY29" i="20"/>
  <c r="CC29" i="20"/>
  <c r="CG29" i="20"/>
  <c r="CK29" i="20"/>
  <c r="AW17" i="20"/>
  <c r="BI17" i="20"/>
  <c r="BM17" i="20"/>
  <c r="BQ17" i="20"/>
  <c r="BU17" i="20"/>
  <c r="BY17" i="20"/>
  <c r="CC17" i="20"/>
  <c r="CG17" i="20"/>
  <c r="CK17" i="20"/>
  <c r="CC46" i="20"/>
  <c r="BM46" i="20"/>
  <c r="BM43" i="20"/>
  <c r="AX43" i="20"/>
  <c r="AX41" i="20"/>
  <c r="CG40" i="20"/>
  <c r="BY40" i="20"/>
  <c r="BQ40" i="20"/>
  <c r="BI40" i="20"/>
  <c r="BC40" i="20"/>
  <c r="BY38" i="20"/>
  <c r="BI38" i="20"/>
  <c r="BY35" i="20"/>
  <c r="BI35" i="20"/>
  <c r="AW35" i="20"/>
  <c r="CH28" i="20"/>
  <c r="BU27" i="20"/>
  <c r="BC25" i="20"/>
  <c r="BY23" i="20"/>
  <c r="BN23" i="20"/>
  <c r="CH16" i="20"/>
  <c r="BR16" i="20"/>
  <c r="BY46" i="20"/>
  <c r="BI46" i="20"/>
  <c r="AX45" i="20"/>
  <c r="CG44" i="20"/>
  <c r="BY44" i="20"/>
  <c r="BQ44" i="20"/>
  <c r="BI44" i="20"/>
  <c r="BC44" i="20"/>
  <c r="BY43" i="20"/>
  <c r="BN43" i="20"/>
  <c r="BI43" i="20"/>
  <c r="CL40" i="20"/>
  <c r="CD40" i="20"/>
  <c r="BV40" i="20"/>
  <c r="BN40" i="20"/>
  <c r="CH36" i="20"/>
  <c r="CK35" i="20"/>
  <c r="BZ35" i="20"/>
  <c r="BJ35" i="20"/>
  <c r="BC33" i="20"/>
  <c r="BY31" i="20"/>
  <c r="BN31" i="20"/>
  <c r="AW31" i="20"/>
  <c r="BN28" i="20"/>
  <c r="BQ27" i="20"/>
  <c r="BY26" i="20"/>
  <c r="BI26" i="20"/>
  <c r="CK23" i="20"/>
  <c r="BZ23" i="20"/>
  <c r="CA23" i="20" s="1"/>
  <c r="BJ23" i="20"/>
  <c r="BY22" i="20"/>
  <c r="BI22" i="20"/>
  <c r="BY19" i="20"/>
  <c r="BI19" i="20"/>
  <c r="CD16" i="20"/>
  <c r="BN16" i="20"/>
  <c r="CK46" i="20"/>
  <c r="BU46" i="20"/>
  <c r="CD45" i="20"/>
  <c r="BN45" i="20"/>
  <c r="BC45" i="20"/>
  <c r="CL44" i="20"/>
  <c r="CH44" i="20"/>
  <c r="CD44" i="20"/>
  <c r="BZ44" i="20"/>
  <c r="BV44" i="20"/>
  <c r="BR44" i="20"/>
  <c r="BN44" i="20"/>
  <c r="CK43" i="20"/>
  <c r="BZ43" i="20"/>
  <c r="BU43" i="20"/>
  <c r="BJ43" i="20"/>
  <c r="CG42" i="20"/>
  <c r="BQ42" i="20"/>
  <c r="BC42" i="20"/>
  <c r="AW42" i="20"/>
  <c r="BZ41" i="20"/>
  <c r="BJ41" i="20"/>
  <c r="BD41" i="20"/>
  <c r="BD40" i="20"/>
  <c r="AW40" i="20"/>
  <c r="AX38" i="20"/>
  <c r="CK38" i="20"/>
  <c r="CC38" i="20"/>
  <c r="BU38" i="20"/>
  <c r="BM38" i="20"/>
  <c r="CD36" i="20"/>
  <c r="BN36" i="20"/>
  <c r="CL35" i="20"/>
  <c r="CG35" i="20"/>
  <c r="BV35" i="20"/>
  <c r="BQ35" i="20"/>
  <c r="CG34" i="20"/>
  <c r="BY34" i="20"/>
  <c r="BQ34" i="20"/>
  <c r="BI34" i="20"/>
  <c r="AW34" i="20"/>
  <c r="BD33" i="20"/>
  <c r="CK31" i="20"/>
  <c r="BZ31" i="20"/>
  <c r="BU31" i="20"/>
  <c r="BJ31" i="20"/>
  <c r="AX31" i="20"/>
  <c r="BC29" i="20"/>
  <c r="BZ28" i="20"/>
  <c r="BJ28" i="20"/>
  <c r="AX28" i="20"/>
  <c r="BC27" i="20"/>
  <c r="CC27" i="20"/>
  <c r="BM27" i="20"/>
  <c r="BO27" i="20" s="1"/>
  <c r="CH24" i="20"/>
  <c r="BR24" i="20"/>
  <c r="CL23" i="20"/>
  <c r="CG23" i="20"/>
  <c r="BV23" i="20"/>
  <c r="BQ23" i="20"/>
  <c r="CH20" i="20"/>
  <c r="BR20" i="20"/>
  <c r="CK19" i="20"/>
  <c r="BZ19" i="20"/>
  <c r="BU19" i="20"/>
  <c r="BJ19" i="20"/>
  <c r="AX19" i="20"/>
  <c r="BC17" i="20"/>
  <c r="BZ16" i="20"/>
  <c r="BJ16" i="20"/>
  <c r="AX16" i="20"/>
  <c r="AW41" i="20"/>
  <c r="BI41" i="20"/>
  <c r="BM41" i="20"/>
  <c r="BQ41" i="20"/>
  <c r="BU41" i="20"/>
  <c r="BY41" i="20"/>
  <c r="CA41" i="20" s="1"/>
  <c r="CC41" i="20"/>
  <c r="CG41" i="20"/>
  <c r="CK41" i="20"/>
  <c r="AX46" i="20"/>
  <c r="BJ46" i="20"/>
  <c r="BN46" i="20"/>
  <c r="BR46" i="20"/>
  <c r="BV46" i="20"/>
  <c r="BZ46" i="20"/>
  <c r="CD46" i="20"/>
  <c r="CH46" i="20"/>
  <c r="CL46" i="20"/>
  <c r="AW37" i="20"/>
  <c r="BI37" i="20"/>
  <c r="BM37" i="20"/>
  <c r="BQ37" i="20"/>
  <c r="BU37" i="20"/>
  <c r="BY37" i="20"/>
  <c r="CC37" i="20"/>
  <c r="CG37" i="20"/>
  <c r="CK37" i="20"/>
  <c r="AX25" i="20"/>
  <c r="BJ25" i="20"/>
  <c r="BN25" i="20"/>
  <c r="BR25" i="20"/>
  <c r="BV25" i="20"/>
  <c r="BZ25" i="20"/>
  <c r="CD25" i="20"/>
  <c r="CH25" i="20"/>
  <c r="CL25" i="20"/>
  <c r="CH43" i="20"/>
  <c r="CC43" i="20"/>
  <c r="BR43" i="20"/>
  <c r="BD43" i="20"/>
  <c r="BY42" i="20"/>
  <c r="BI42" i="20"/>
  <c r="CH41" i="20"/>
  <c r="BR41" i="20"/>
  <c r="CK40" i="20"/>
  <c r="CC40" i="20"/>
  <c r="CE40" i="20" s="1"/>
  <c r="BU40" i="20"/>
  <c r="CG38" i="20"/>
  <c r="BQ38" i="20"/>
  <c r="CD35" i="20"/>
  <c r="BN35" i="20"/>
  <c r="BR28" i="20"/>
  <c r="CK27" i="20"/>
  <c r="CD23" i="20"/>
  <c r="BI23" i="20"/>
  <c r="AW23" i="20"/>
  <c r="CH45" i="20"/>
  <c r="BR45" i="20"/>
  <c r="CK44" i="20"/>
  <c r="CC44" i="20"/>
  <c r="BU44" i="20"/>
  <c r="BM44" i="20"/>
  <c r="CD43" i="20"/>
  <c r="CK42" i="20"/>
  <c r="CD41" i="20"/>
  <c r="BN41" i="20"/>
  <c r="BC41" i="20"/>
  <c r="CH40" i="20"/>
  <c r="BZ40" i="20"/>
  <c r="BR40" i="20"/>
  <c r="BR36" i="20"/>
  <c r="BU35" i="20"/>
  <c r="AX35" i="20"/>
  <c r="CD31" i="20"/>
  <c r="BI31" i="20"/>
  <c r="CD28" i="20"/>
  <c r="CG26" i="20"/>
  <c r="BQ26" i="20"/>
  <c r="AW26" i="20"/>
  <c r="BU23" i="20"/>
  <c r="AX23" i="20"/>
  <c r="CG22" i="20"/>
  <c r="BQ22" i="20"/>
  <c r="AW22" i="20"/>
  <c r="CD19" i="20"/>
  <c r="BN19" i="20"/>
  <c r="AW19" i="20"/>
  <c r="CG46" i="20"/>
  <c r="BQ46" i="20"/>
  <c r="BC46" i="20"/>
  <c r="BZ45" i="20"/>
  <c r="BJ45" i="20"/>
  <c r="BD44" i="20"/>
  <c r="CL43" i="20"/>
  <c r="CG43" i="20"/>
  <c r="BQ43" i="20"/>
  <c r="AW43" i="20"/>
  <c r="CC42" i="20"/>
  <c r="BD42" i="20"/>
  <c r="CL41" i="20"/>
  <c r="AX40" i="20"/>
  <c r="BC38" i="20"/>
  <c r="BC37" i="20"/>
  <c r="AW36" i="20"/>
  <c r="BZ36" i="20"/>
  <c r="BJ36" i="20"/>
  <c r="AX36" i="20"/>
  <c r="BD35" i="20"/>
  <c r="BC35" i="20"/>
  <c r="CH35" i="20"/>
  <c r="CC35" i="20"/>
  <c r="CH32" i="20"/>
  <c r="BR32" i="20"/>
  <c r="CL31" i="20"/>
  <c r="CG31" i="20"/>
  <c r="BD29" i="20"/>
  <c r="CL28" i="20"/>
  <c r="BV28" i="20"/>
  <c r="CD27" i="20"/>
  <c r="BY27" i="20"/>
  <c r="BI27" i="20"/>
  <c r="AX26" i="20"/>
  <c r="CK26" i="20"/>
  <c r="CC26" i="20"/>
  <c r="BU26" i="20"/>
  <c r="BM26" i="20"/>
  <c r="CD24" i="20"/>
  <c r="BN24" i="20"/>
  <c r="BD23" i="20"/>
  <c r="BC23" i="20"/>
  <c r="CH23" i="20"/>
  <c r="CC23" i="20"/>
  <c r="AX22" i="20"/>
  <c r="CK22" i="20"/>
  <c r="CC22" i="20"/>
  <c r="BU22" i="20"/>
  <c r="BM22" i="20"/>
  <c r="CD20" i="20"/>
  <c r="BN20" i="20"/>
  <c r="CL19" i="20"/>
  <c r="CG19" i="20"/>
  <c r="CG18" i="20"/>
  <c r="BY18" i="20"/>
  <c r="BQ18" i="20"/>
  <c r="BI18" i="20"/>
  <c r="AW18" i="20"/>
  <c r="BD17" i="20"/>
  <c r="CL16" i="20"/>
  <c r="BV16" i="20"/>
  <c r="CL38" i="20"/>
  <c r="CH38" i="20"/>
  <c r="CD38" i="20"/>
  <c r="BZ38" i="20"/>
  <c r="BV38" i="20"/>
  <c r="BR38" i="20"/>
  <c r="BN38" i="20"/>
  <c r="BJ38" i="20"/>
  <c r="CL34" i="20"/>
  <c r="CH34" i="20"/>
  <c r="CD34" i="20"/>
  <c r="BZ34" i="20"/>
  <c r="BV34" i="20"/>
  <c r="BR34" i="20"/>
  <c r="BN34" i="20"/>
  <c r="BJ34" i="20"/>
  <c r="CL26" i="20"/>
  <c r="CH26" i="20"/>
  <c r="CD26" i="20"/>
  <c r="BZ26" i="20"/>
  <c r="BV26" i="20"/>
  <c r="BR26" i="20"/>
  <c r="BN26" i="20"/>
  <c r="BJ26" i="20"/>
  <c r="CL22" i="20"/>
  <c r="CH22" i="20"/>
  <c r="CD22" i="20"/>
  <c r="BZ22" i="20"/>
  <c r="BV22" i="20"/>
  <c r="BR22" i="20"/>
  <c r="BN22" i="20"/>
  <c r="BJ22" i="20"/>
  <c r="CL18" i="20"/>
  <c r="CH18" i="20"/>
  <c r="CD18" i="20"/>
  <c r="BZ18" i="20"/>
  <c r="BV18" i="20"/>
  <c r="BR18" i="20"/>
  <c r="BN18" i="20"/>
  <c r="BJ18" i="20"/>
  <c r="CK36" i="20"/>
  <c r="CG36" i="20"/>
  <c r="CC36" i="20"/>
  <c r="BY36" i="20"/>
  <c r="BU36" i="20"/>
  <c r="BQ36" i="20"/>
  <c r="BM36" i="20"/>
  <c r="BI36" i="20"/>
  <c r="CK32" i="20"/>
  <c r="CG32" i="20"/>
  <c r="CC32" i="20"/>
  <c r="BY32" i="20"/>
  <c r="BU32" i="20"/>
  <c r="BQ32" i="20"/>
  <c r="BM32" i="20"/>
  <c r="BI32" i="20"/>
  <c r="CK28" i="20"/>
  <c r="CG28" i="20"/>
  <c r="CC28" i="20"/>
  <c r="BY28" i="20"/>
  <c r="BU28" i="20"/>
  <c r="BQ28" i="20"/>
  <c r="BM28" i="20"/>
  <c r="BI28" i="20"/>
  <c r="CK24" i="20"/>
  <c r="CG24" i="20"/>
  <c r="CC24" i="20"/>
  <c r="BY24" i="20"/>
  <c r="BU24" i="20"/>
  <c r="BQ24" i="20"/>
  <c r="BM24" i="20"/>
  <c r="BI24" i="20"/>
  <c r="CK20" i="20"/>
  <c r="CG20" i="20"/>
  <c r="CC20" i="20"/>
  <c r="BY20" i="20"/>
  <c r="BU20" i="20"/>
  <c r="BQ20" i="20"/>
  <c r="BM20" i="20"/>
  <c r="BI20" i="20"/>
  <c r="CK16" i="20"/>
  <c r="CG16" i="20"/>
  <c r="CC16" i="20"/>
  <c r="BY16" i="20"/>
  <c r="BU16" i="20"/>
  <c r="BQ16" i="20"/>
  <c r="BM16" i="20"/>
  <c r="BI16" i="20"/>
  <c r="BZ15" i="20"/>
  <c r="BC14" i="20"/>
  <c r="AX15" i="20"/>
  <c r="BJ13" i="20"/>
  <c r="K71" i="20"/>
  <c r="K72" i="20" s="1"/>
  <c r="K73" i="20" s="1"/>
  <c r="K74" i="20" s="1"/>
  <c r="K75" i="20" s="1"/>
  <c r="K76" i="20" s="1"/>
  <c r="K77" i="20" s="1"/>
  <c r="K78" i="20" s="1"/>
  <c r="K79" i="20" s="1"/>
  <c r="K80" i="20" s="1"/>
  <c r="K81" i="20" s="1"/>
  <c r="K82" i="20" s="1"/>
  <c r="K83" i="20" s="1"/>
  <c r="K84" i="20" s="1"/>
  <c r="K85" i="20" s="1"/>
  <c r="K86" i="20" s="1"/>
  <c r="K87" i="20" s="1"/>
  <c r="K88" i="20" s="1"/>
  <c r="K89" i="20" s="1"/>
  <c r="K90" i="20" s="1"/>
  <c r="K91" i="20" s="1"/>
  <c r="K92" i="20" s="1"/>
  <c r="K93" i="20" s="1"/>
  <c r="K94" i="20" s="1"/>
  <c r="K95" i="20" s="1"/>
  <c r="K96" i="20" s="1"/>
  <c r="K97" i="20" s="1"/>
  <c r="K98" i="20" s="1"/>
  <c r="K99" i="20" s="1"/>
  <c r="K100" i="20" s="1"/>
  <c r="K101" i="20" s="1"/>
  <c r="K102" i="20" s="1"/>
  <c r="K103" i="20" s="1"/>
  <c r="K104" i="20" s="1"/>
  <c r="K105" i="20" s="1"/>
  <c r="K106" i="20" s="1"/>
  <c r="K107" i="20" s="1"/>
  <c r="K108" i="20" s="1"/>
  <c r="K109" i="20" s="1"/>
  <c r="K110" i="20" s="1"/>
  <c r="K111" i="20" s="1"/>
  <c r="K112" i="20" s="1"/>
  <c r="K113" i="20" s="1"/>
  <c r="K114" i="20" s="1"/>
  <c r="K115" i="20" s="1"/>
  <c r="K116" i="20" s="1"/>
  <c r="K117" i="20" s="1"/>
  <c r="BR13" i="20"/>
  <c r="BY47" i="20"/>
  <c r="BV47" i="20"/>
  <c r="BN13" i="20"/>
  <c r="BY14" i="20"/>
  <c r="CD15" i="20"/>
  <c r="C16" i="17"/>
  <c r="C14" i="2"/>
  <c r="BU47" i="20"/>
  <c r="BJ14" i="20"/>
  <c r="BQ14" i="20"/>
  <c r="BN15" i="20"/>
  <c r="BR15" i="20"/>
  <c r="CC13" i="20"/>
  <c r="CH14" i="20"/>
  <c r="BD14" i="20"/>
  <c r="CD14" i="20"/>
  <c r="AX14" i="20"/>
  <c r="BZ14" i="20"/>
  <c r="BR14" i="20"/>
  <c r="BU15" i="20"/>
  <c r="CG15" i="20"/>
  <c r="BI15" i="20"/>
  <c r="BC15" i="20"/>
  <c r="AW15" i="20"/>
  <c r="BQ15" i="20"/>
  <c r="CC15" i="20"/>
  <c r="CK15" i="20"/>
  <c r="BJ15" i="20"/>
  <c r="CH15" i="20"/>
  <c r="CL15" i="20"/>
  <c r="BD15" i="20"/>
  <c r="BV15" i="20"/>
  <c r="BC13" i="20"/>
  <c r="BM13" i="20"/>
  <c r="BQ13" i="20"/>
  <c r="CK13" i="20"/>
  <c r="AW13" i="20"/>
  <c r="BU13" i="20"/>
  <c r="BY13" i="20"/>
  <c r="BI13" i="20"/>
  <c r="BD13" i="20"/>
  <c r="CL13" i="20"/>
  <c r="CD13" i="20"/>
  <c r="BV13" i="20"/>
  <c r="CH13" i="20"/>
  <c r="AX13" i="20"/>
  <c r="BZ13" i="20"/>
  <c r="BM14" i="20"/>
  <c r="AW14" i="20"/>
  <c r="CK14" i="20"/>
  <c r="CC14" i="20"/>
  <c r="BU14" i="20"/>
  <c r="BM47" i="20"/>
  <c r="CG47" i="20"/>
  <c r="AW47" i="20"/>
  <c r="CK47" i="20"/>
  <c r="BQ47" i="20"/>
  <c r="BI47" i="20"/>
  <c r="BC47" i="20"/>
  <c r="CC47" i="20"/>
  <c r="BR47" i="20"/>
  <c r="BD47" i="20"/>
  <c r="AX47" i="20"/>
  <c r="CD47" i="20"/>
  <c r="CL47" i="20"/>
  <c r="BN47" i="20"/>
  <c r="BJ47" i="20"/>
  <c r="BZ47" i="20"/>
  <c r="CH47" i="20"/>
  <c r="CG13" i="20"/>
  <c r="BY15" i="20"/>
  <c r="CL14" i="20"/>
  <c r="BV14" i="20"/>
  <c r="BN14" i="20"/>
  <c r="CG14" i="20"/>
  <c r="BI14" i="20"/>
  <c r="BO18" i="20" l="1"/>
  <c r="BO15" i="20"/>
  <c r="BO34" i="20"/>
  <c r="BK19" i="20"/>
  <c r="CA38" i="20"/>
  <c r="BW18" i="20"/>
  <c r="CE19" i="20"/>
  <c r="AY34" i="20"/>
  <c r="CI38" i="20"/>
  <c r="BE29" i="20"/>
  <c r="BW42" i="20"/>
  <c r="CM24" i="20"/>
  <c r="CM18" i="20"/>
  <c r="CM34" i="20"/>
  <c r="CE31" i="20"/>
  <c r="BK22" i="20"/>
  <c r="C34" i="2"/>
  <c r="F7" i="19" s="1"/>
  <c r="BS18" i="20"/>
  <c r="AY20" i="20"/>
  <c r="C34" i="15"/>
  <c r="F8" i="19" s="1"/>
  <c r="CE43" i="20"/>
  <c r="BO35" i="20"/>
  <c r="BO31" i="20"/>
  <c r="CI27" i="20"/>
  <c r="C34" i="17"/>
  <c r="C34" i="16"/>
  <c r="F9" i="19" s="1"/>
  <c r="AY35" i="20"/>
  <c r="BW36" i="20"/>
  <c r="CM36" i="20"/>
  <c r="CM38" i="20"/>
  <c r="CA35" i="20"/>
  <c r="BW45" i="20"/>
  <c r="CE34" i="20"/>
  <c r="BS27" i="20"/>
  <c r="BE20" i="20"/>
  <c r="BE22" i="20"/>
  <c r="CA20" i="20"/>
  <c r="BW24" i="20"/>
  <c r="CA37" i="20"/>
  <c r="AY32" i="20"/>
  <c r="AY38" i="20"/>
  <c r="CI20" i="20"/>
  <c r="BS23" i="20"/>
  <c r="BS20" i="20"/>
  <c r="CI23" i="20"/>
  <c r="BK16" i="20"/>
  <c r="CA32" i="20"/>
  <c r="CA26" i="20"/>
  <c r="CA34" i="20"/>
  <c r="CI19" i="20"/>
  <c r="BE37" i="20"/>
  <c r="CI37" i="20"/>
  <c r="BS37" i="20"/>
  <c r="BO42" i="20"/>
  <c r="BW43" i="20"/>
  <c r="BE45" i="20"/>
  <c r="BW31" i="20"/>
  <c r="BS19" i="20"/>
  <c r="AY27" i="20"/>
  <c r="BO19" i="20"/>
  <c r="CE18" i="20"/>
  <c r="BO38" i="20"/>
  <c r="CE23" i="20"/>
  <c r="CA27" i="20"/>
  <c r="CI35" i="20"/>
  <c r="AY41" i="20"/>
  <c r="BS35" i="20"/>
  <c r="BE33" i="20"/>
  <c r="BE24" i="20"/>
  <c r="AY43" i="20"/>
  <c r="BE19" i="20"/>
  <c r="BK37" i="20"/>
  <c r="BE32" i="20"/>
  <c r="CI16" i="20"/>
  <c r="CI24" i="20"/>
  <c r="BS28" i="20"/>
  <c r="BS32" i="20"/>
  <c r="BE41" i="20"/>
  <c r="BE34" i="20"/>
  <c r="CE42" i="20"/>
  <c r="BW19" i="20"/>
  <c r="CM17" i="20"/>
  <c r="BW17" i="20"/>
  <c r="AY17" i="20"/>
  <c r="CA29" i="20"/>
  <c r="BK29" i="20"/>
  <c r="CM45" i="20"/>
  <c r="BW23" i="20"/>
  <c r="CM37" i="20"/>
  <c r="BW37" i="20"/>
  <c r="AY33" i="20"/>
  <c r="BO28" i="20"/>
  <c r="BO32" i="20"/>
  <c r="CI43" i="20"/>
  <c r="BE16" i="20"/>
  <c r="CA16" i="20"/>
  <c r="CA24" i="20"/>
  <c r="CA28" i="20"/>
  <c r="CA36" i="20"/>
  <c r="BS46" i="20"/>
  <c r="CM42" i="20"/>
  <c r="BW27" i="20"/>
  <c r="CE17" i="20"/>
  <c r="BO17" i="20"/>
  <c r="CI29" i="20"/>
  <c r="BS29" i="20"/>
  <c r="BS31" i="20"/>
  <c r="CM16" i="20"/>
  <c r="BW20" i="20"/>
  <c r="CM28" i="20"/>
  <c r="CM32" i="20"/>
  <c r="AY18" i="20"/>
  <c r="BK44" i="20"/>
  <c r="BE46" i="20"/>
  <c r="BO44" i="20"/>
  <c r="AY31" i="20"/>
  <c r="AY19" i="20"/>
  <c r="BE28" i="20"/>
  <c r="AY44" i="20"/>
  <c r="BE36" i="20"/>
  <c r="BE25" i="20"/>
  <c r="BE38" i="20"/>
  <c r="BK45" i="20"/>
  <c r="BE18" i="20"/>
  <c r="BK24" i="20"/>
  <c r="BK36" i="20"/>
  <c r="AY37" i="20"/>
  <c r="BE42" i="20"/>
  <c r="AY42" i="20"/>
  <c r="CE16" i="20"/>
  <c r="BO24" i="20"/>
  <c r="CE36" i="20"/>
  <c r="CE37" i="20"/>
  <c r="BO37" i="20"/>
  <c r="CI42" i="20"/>
  <c r="CM46" i="20"/>
  <c r="CA33" i="20"/>
  <c r="BK33" i="20"/>
  <c r="CA15" i="20"/>
  <c r="BK20" i="20"/>
  <c r="BK38" i="20"/>
  <c r="BS43" i="20"/>
  <c r="CM19" i="20"/>
  <c r="BS42" i="20"/>
  <c r="BS16" i="20"/>
  <c r="BS24" i="20"/>
  <c r="CI28" i="20"/>
  <c r="CI32" i="20"/>
  <c r="BS36" i="20"/>
  <c r="CI36" i="20"/>
  <c r="CI18" i="20"/>
  <c r="BS34" i="20"/>
  <c r="BK27" i="20"/>
  <c r="CI31" i="20"/>
  <c r="BW35" i="20"/>
  <c r="AY16" i="20"/>
  <c r="CA17" i="20"/>
  <c r="BO29" i="20"/>
  <c r="CV13" i="20"/>
  <c r="CM26" i="20"/>
  <c r="BO41" i="20"/>
  <c r="CE38" i="20"/>
  <c r="BS45" i="20"/>
  <c r="CV44" i="20"/>
  <c r="CV40" i="20"/>
  <c r="CV35" i="20"/>
  <c r="CV31" i="20"/>
  <c r="CV26" i="20"/>
  <c r="CV22" i="20"/>
  <c r="CV17" i="20"/>
  <c r="CM43" i="20"/>
  <c r="BE44" i="20"/>
  <c r="BW25" i="20"/>
  <c r="CV45" i="20"/>
  <c r="CV41" i="20"/>
  <c r="CV36" i="20"/>
  <c r="CV32" i="20"/>
  <c r="CV27" i="20"/>
  <c r="CV23" i="20"/>
  <c r="CV18" i="20"/>
  <c r="CV14" i="20"/>
  <c r="CA18" i="20"/>
  <c r="BE23" i="20"/>
  <c r="AY23" i="20"/>
  <c r="BK23" i="20"/>
  <c r="BE26" i="20"/>
  <c r="AY46" i="20"/>
  <c r="BO23" i="20"/>
  <c r="AY24" i="20"/>
  <c r="BE27" i="20"/>
  <c r="BO40" i="20"/>
  <c r="CV46" i="20"/>
  <c r="CV42" i="20"/>
  <c r="CV37" i="20"/>
  <c r="CV33" i="20"/>
  <c r="CV28" i="20"/>
  <c r="CV24" i="20"/>
  <c r="CV19" i="20"/>
  <c r="CV15" i="20"/>
  <c r="CM22" i="20"/>
  <c r="CE27" i="20"/>
  <c r="BK31" i="20"/>
  <c r="CM31" i="20"/>
  <c r="BO46" i="20"/>
  <c r="CE45" i="20"/>
  <c r="CI17" i="20"/>
  <c r="CM29" i="20"/>
  <c r="CE25" i="20"/>
  <c r="BO25" i="20"/>
  <c r="CV47" i="20"/>
  <c r="CV43" i="20"/>
  <c r="CV38" i="20"/>
  <c r="CV34" i="20"/>
  <c r="CV29" i="20"/>
  <c r="CV25" i="20"/>
  <c r="CV20" i="20"/>
  <c r="CV16" i="20"/>
  <c r="CE41" i="20"/>
  <c r="BE40" i="20"/>
  <c r="BO45" i="20"/>
  <c r="CE20" i="20"/>
  <c r="CE32" i="20"/>
  <c r="CE22" i="20"/>
  <c r="CE26" i="20"/>
  <c r="CE35" i="20"/>
  <c r="BS22" i="20"/>
  <c r="BE43" i="20"/>
  <c r="BE17" i="20"/>
  <c r="BK34" i="20"/>
  <c r="BW38" i="20"/>
  <c r="AY40" i="20"/>
  <c r="CA19" i="20"/>
  <c r="CA44" i="20"/>
  <c r="CA46" i="20"/>
  <c r="BO43" i="20"/>
  <c r="BS17" i="20"/>
  <c r="BW29" i="20"/>
  <c r="AY29" i="20"/>
  <c r="CI45" i="20"/>
  <c r="CI25" i="20"/>
  <c r="BS25" i="20"/>
  <c r="BE31" i="20"/>
  <c r="BK43" i="20"/>
  <c r="BK28" i="20"/>
  <c r="BK18" i="20"/>
  <c r="BW22" i="20"/>
  <c r="BW26" i="20"/>
  <c r="BE35" i="20"/>
  <c r="AY22" i="20"/>
  <c r="CI26" i="20"/>
  <c r="CE44" i="20"/>
  <c r="CA42" i="20"/>
  <c r="CM41" i="20"/>
  <c r="BW41" i="20"/>
  <c r="AY28" i="20"/>
  <c r="CI34" i="20"/>
  <c r="BK41" i="20"/>
  <c r="BW46" i="20"/>
  <c r="CA22" i="20"/>
  <c r="BK26" i="20"/>
  <c r="CM35" i="20"/>
  <c r="CA43" i="20"/>
  <c r="BK46" i="20"/>
  <c r="AY45" i="20"/>
  <c r="BK17" i="20"/>
  <c r="CE29" i="20"/>
  <c r="CI33" i="20"/>
  <c r="BS33" i="20"/>
  <c r="CM25" i="20"/>
  <c r="AY25" i="20"/>
  <c r="CI22" i="20"/>
  <c r="BK35" i="20"/>
  <c r="CM20" i="20"/>
  <c r="BW32" i="20"/>
  <c r="BW34" i="20"/>
  <c r="BO22" i="20"/>
  <c r="BO26" i="20"/>
  <c r="AY26" i="20"/>
  <c r="BS26" i="20"/>
  <c r="CM27" i="20"/>
  <c r="BS38" i="20"/>
  <c r="BK42" i="20"/>
  <c r="CM23" i="20"/>
  <c r="CA31" i="20"/>
  <c r="BK40" i="20"/>
  <c r="CA25" i="20"/>
  <c r="BK25" i="20"/>
  <c r="BS40" i="20"/>
  <c r="BO16" i="20"/>
  <c r="BO20" i="20"/>
  <c r="CE24" i="20"/>
  <c r="CE28" i="20"/>
  <c r="BO36" i="20"/>
  <c r="AY36" i="20"/>
  <c r="CI46" i="20"/>
  <c r="BW44" i="20"/>
  <c r="BW40" i="20"/>
  <c r="BS44" i="20"/>
  <c r="CE33" i="20"/>
  <c r="BO33" i="20"/>
  <c r="CI40" i="20"/>
  <c r="BW16" i="20"/>
  <c r="BW28" i="20"/>
  <c r="BK32" i="20"/>
  <c r="CM44" i="20"/>
  <c r="CM40" i="20"/>
  <c r="CI41" i="20"/>
  <c r="BS41" i="20"/>
  <c r="CI44" i="20"/>
  <c r="CA40" i="20"/>
  <c r="CE46" i="20"/>
  <c r="CA45" i="20"/>
  <c r="CM33" i="20"/>
  <c r="BW33" i="20"/>
  <c r="BS14" i="20"/>
  <c r="CI14" i="20"/>
  <c r="BS13" i="20"/>
  <c r="CE15" i="20"/>
  <c r="CA14" i="20"/>
  <c r="CE14" i="20"/>
  <c r="CA47" i="20"/>
  <c r="BE14" i="20"/>
  <c r="BW47" i="20"/>
  <c r="AY14" i="20"/>
  <c r="BO13" i="20"/>
  <c r="AY15" i="20"/>
  <c r="BK47" i="20"/>
  <c r="CE13" i="20"/>
  <c r="BK13" i="20"/>
  <c r="CM15" i="20"/>
  <c r="BW13" i="20"/>
  <c r="BS15" i="20"/>
  <c r="F10" i="19"/>
  <c r="BE15" i="20"/>
  <c r="BK14" i="20"/>
  <c r="BO47" i="20"/>
  <c r="CM14" i="20"/>
  <c r="CA13" i="20"/>
  <c r="BK15" i="20"/>
  <c r="BE13" i="20"/>
  <c r="CM13" i="20"/>
  <c r="BW15" i="20"/>
  <c r="BS47" i="20"/>
  <c r="CI47" i="20"/>
  <c r="CI13" i="20"/>
  <c r="BE47" i="20"/>
  <c r="AY47" i="20"/>
  <c r="BW14" i="20"/>
  <c r="BO14" i="20"/>
  <c r="CI15" i="20"/>
  <c r="CE47" i="20"/>
  <c r="CM47" i="20"/>
  <c r="CW14" i="20" l="1"/>
  <c r="AF14" i="20" s="1"/>
  <c r="CW16" i="20"/>
  <c r="AF16" i="20" s="1"/>
  <c r="CW34" i="20"/>
  <c r="AF34" i="20" s="1"/>
  <c r="CW24" i="20"/>
  <c r="AF24" i="20" s="1"/>
  <c r="CW42" i="20"/>
  <c r="AF42" i="20" s="1"/>
  <c r="CW32" i="20"/>
  <c r="AF32" i="20" s="1"/>
  <c r="CW29" i="20"/>
  <c r="AF29" i="20" s="1"/>
  <c r="CW47" i="20"/>
  <c r="AF47" i="20" s="1"/>
  <c r="CW19" i="20"/>
  <c r="AF19" i="20" s="1"/>
  <c r="CW37" i="20"/>
  <c r="AF37" i="20" s="1"/>
  <c r="CW27" i="20"/>
  <c r="AF27" i="20" s="1"/>
  <c r="CW45" i="20"/>
  <c r="AF45" i="20" s="1"/>
  <c r="CW17" i="20"/>
  <c r="AF17" i="20" s="1"/>
  <c r="CW35" i="20"/>
  <c r="AF35" i="20" s="1"/>
  <c r="CW25" i="20"/>
  <c r="AF25" i="20" s="1"/>
  <c r="CW43" i="20"/>
  <c r="AF43" i="20" s="1"/>
  <c r="CW15" i="20"/>
  <c r="AF15" i="20" s="1"/>
  <c r="CW33" i="20"/>
  <c r="AF33" i="20" s="1"/>
  <c r="CW41" i="20"/>
  <c r="AF41" i="20" s="1"/>
  <c r="CW20" i="20"/>
  <c r="AF20" i="20" s="1"/>
  <c r="CW38" i="20"/>
  <c r="AF38" i="20" s="1"/>
  <c r="CW28" i="20"/>
  <c r="AF28" i="20" s="1"/>
  <c r="CW46" i="20"/>
  <c r="AF46" i="20" s="1"/>
  <c r="CW18" i="20"/>
  <c r="AF18" i="20" s="1"/>
  <c r="CW36" i="20"/>
  <c r="AF36" i="20" s="1"/>
  <c r="CW44" i="20"/>
  <c r="AF44" i="20" s="1"/>
  <c r="CT37" i="20"/>
  <c r="CT36" i="20"/>
  <c r="CT47" i="20"/>
  <c r="CT24" i="20"/>
  <c r="CT45" i="20"/>
  <c r="CT28" i="20"/>
  <c r="CT27" i="20"/>
  <c r="CT34" i="20"/>
  <c r="CT42" i="20"/>
  <c r="CT19" i="20"/>
  <c r="CT16" i="20"/>
  <c r="CT38" i="20"/>
  <c r="CT32" i="20"/>
  <c r="CT17" i="20"/>
  <c r="CT18" i="20"/>
  <c r="CT46" i="20"/>
  <c r="CT23" i="20"/>
  <c r="CT14" i="20"/>
  <c r="CT33" i="20"/>
  <c r="CT44" i="20"/>
  <c r="CT20" i="20"/>
  <c r="CT25" i="20"/>
  <c r="CT35" i="20"/>
  <c r="CT41" i="20"/>
  <c r="CT43" i="20"/>
  <c r="CT40" i="20"/>
  <c r="CT15" i="20"/>
  <c r="CT29" i="20"/>
  <c r="CT31" i="20"/>
  <c r="CT26" i="20"/>
  <c r="CW26" i="20" s="1"/>
  <c r="AF26" i="20" s="1"/>
  <c r="CT22" i="20"/>
  <c r="CW31" i="20" l="1"/>
  <c r="CW22" i="20"/>
  <c r="AF22" i="20" s="1"/>
  <c r="CW23" i="20"/>
  <c r="AF23" i="20" s="1"/>
  <c r="CW40" i="20"/>
  <c r="AF40" i="20" l="1"/>
  <c r="AG40" i="20" s="1"/>
  <c r="AF31" i="20"/>
  <c r="AG31" i="20" s="1"/>
  <c r="H9" i="19" s="1"/>
  <c r="AG22" i="20"/>
  <c r="DB14" i="20" s="1"/>
  <c r="DD14" i="20" s="1"/>
  <c r="I8" i="19" l="1"/>
  <c r="AH22" i="20"/>
  <c r="DB15" i="20"/>
  <c r="DD15" i="20" s="1"/>
  <c r="H10" i="19"/>
  <c r="DB16" i="20"/>
  <c r="H8" i="19"/>
  <c r="DD16" i="20" l="1"/>
  <c r="I9" i="19"/>
  <c r="AH31" i="20"/>
  <c r="C22" i="2"/>
  <c r="E7" i="19" s="1"/>
  <c r="I10" i="19" l="1"/>
  <c r="AH40" i="20"/>
  <c r="G7" i="19"/>
  <c r="F13" i="20" l="1"/>
  <c r="DA13" i="20" s="1"/>
  <c r="C12" i="15"/>
  <c r="C22" i="15" s="1"/>
  <c r="G8" i="19" l="1"/>
  <c r="F22" i="20" s="1"/>
  <c r="DA14" i="20" s="1"/>
  <c r="DE14" i="20" s="1"/>
  <c r="E8" i="19"/>
  <c r="J8" i="19" l="1"/>
  <c r="DC14" i="20"/>
  <c r="DF14" i="20" s="1"/>
  <c r="C12" i="16"/>
  <c r="C22" i="16" s="1"/>
  <c r="E9" i="19" l="1"/>
  <c r="G9" i="19"/>
  <c r="F31" i="20" s="1"/>
  <c r="DA15" i="20" s="1"/>
  <c r="DE15" i="20" s="1"/>
  <c r="DC15" i="20" l="1"/>
  <c r="DF15" i="20" s="1"/>
  <c r="J9" i="19"/>
  <c r="C12" i="17"/>
  <c r="C22" i="17" s="1"/>
  <c r="E10" i="19" l="1"/>
  <c r="G10" i="19"/>
  <c r="F40" i="20" s="1"/>
  <c r="DA16" i="20" s="1"/>
  <c r="DE16" i="20" l="1"/>
  <c r="J10" i="19" s="1"/>
  <c r="DC16" i="20"/>
  <c r="DF16" i="20" s="1"/>
  <c r="AY13" i="20" l="1"/>
  <c r="CT13" i="20" s="1"/>
  <c r="CW13" i="20" s="1"/>
  <c r="AF13" i="20" s="1"/>
  <c r="AG13" i="20" s="1"/>
  <c r="H7" i="19" l="1"/>
  <c r="DB13" i="20"/>
  <c r="DE13" i="20" l="1"/>
  <c r="J7" i="19" s="1"/>
  <c r="DD13" i="20"/>
  <c r="I7" i="19" s="1"/>
  <c r="DC13" i="20"/>
  <c r="DF13" i="20" s="1"/>
  <c r="AH13" i="20" l="1"/>
  <c r="A7" i="16"/>
  <c r="B30" i="20"/>
  <c r="B21" i="20"/>
  <c r="A7" i="15"/>
  <c r="A7" i="2"/>
</calcChain>
</file>

<file path=xl/sharedStrings.xml><?xml version="1.0" encoding="utf-8"?>
<sst xmlns="http://schemas.openxmlformats.org/spreadsheetml/2006/main" count="384" uniqueCount="161">
  <si>
    <t>Description</t>
  </si>
  <si>
    <t>Pre-Construction</t>
  </si>
  <si>
    <t>Type</t>
  </si>
  <si>
    <t>Construction</t>
  </si>
  <si>
    <t>Benefits</t>
  </si>
  <si>
    <t>Option 1</t>
  </si>
  <si>
    <t>Option 2</t>
  </si>
  <si>
    <t>Option 3</t>
  </si>
  <si>
    <t>Option 4</t>
  </si>
  <si>
    <t>Decommission</t>
  </si>
  <si>
    <t>City of Winnipeg</t>
  </si>
  <si>
    <t>Business Case Development</t>
  </si>
  <si>
    <t>General</t>
  </si>
  <si>
    <t>Uptakes</t>
  </si>
  <si>
    <t>Alignment</t>
  </si>
  <si>
    <t>Benefit Score</t>
  </si>
  <si>
    <t>Bonus</t>
  </si>
  <si>
    <t>Total Benefit Score</t>
  </si>
  <si>
    <t>Solution Type (1:Interim, 2:Final)</t>
  </si>
  <si>
    <t>Year of Implementation</t>
  </si>
  <si>
    <t>Bubble Chart Data</t>
  </si>
  <si>
    <t>Investment Type</t>
  </si>
  <si>
    <t>Number of Projects included in Program</t>
  </si>
  <si>
    <t>Option Total NPV ($k)</t>
  </si>
  <si>
    <t>Maintain LOS</t>
  </si>
  <si>
    <t>Enhance LOS</t>
  </si>
  <si>
    <t>Comply with New Regulation</t>
  </si>
  <si>
    <t>Growth</t>
  </si>
  <si>
    <t>Environmental Improvement</t>
  </si>
  <si>
    <t>Operational Efficiency</t>
  </si>
  <si>
    <t>Culture/ Heritage</t>
  </si>
  <si>
    <t>Coverage</t>
  </si>
  <si>
    <t>Strategic Importance</t>
  </si>
  <si>
    <t>Locational Criticality</t>
  </si>
  <si>
    <t>Lifecycle Bonus</t>
  </si>
  <si>
    <t>Coordination Bonus</t>
  </si>
  <si>
    <t>Cost of Deferral</t>
  </si>
  <si>
    <t>Cost Deferral</t>
  </si>
  <si>
    <t>NPV</t>
  </si>
  <si>
    <t>Benefit</t>
  </si>
  <si>
    <t>Benefit/Cost</t>
  </si>
  <si>
    <t>Essential</t>
  </si>
  <si>
    <t>Quality</t>
  </si>
  <si>
    <t>Image</t>
  </si>
  <si>
    <t>Score</t>
  </si>
  <si>
    <t>From</t>
  </si>
  <si>
    <t>To</t>
  </si>
  <si>
    <t>Total Score</t>
  </si>
  <si>
    <t>Uptake</t>
  </si>
  <si>
    <t>Weighted Score</t>
  </si>
  <si>
    <t>Interim Solution</t>
  </si>
  <si>
    <t>Project</t>
  </si>
  <si>
    <t>Final Solution</t>
  </si>
  <si>
    <t>MVL</t>
  </si>
  <si>
    <t>VLVL</t>
  </si>
  <si>
    <t>HVH</t>
  </si>
  <si>
    <t>L</t>
  </si>
  <si>
    <t>H</t>
  </si>
  <si>
    <t>VH</t>
  </si>
  <si>
    <t>VL</t>
  </si>
  <si>
    <t>M</t>
  </si>
  <si>
    <t>Scales</t>
  </si>
  <si>
    <t>Program</t>
  </si>
  <si>
    <t>Capex</t>
  </si>
  <si>
    <t>Total NPV</t>
  </si>
  <si>
    <t>Total Capex:</t>
  </si>
  <si>
    <t>Cash Flow (in $k)</t>
  </si>
  <si>
    <t>Opex</t>
  </si>
  <si>
    <t>Total Opex:</t>
  </si>
  <si>
    <t>NPV Calculation</t>
  </si>
  <si>
    <t>Project:</t>
  </si>
  <si>
    <t>Options</t>
  </si>
  <si>
    <t xml:space="preserve">Project Name: </t>
  </si>
  <si>
    <t xml:space="preserve">Base Year: </t>
  </si>
  <si>
    <t xml:space="preserve">Discount Rate: </t>
  </si>
  <si>
    <t>Capex Categories</t>
  </si>
  <si>
    <t>Capex Benefit</t>
  </si>
  <si>
    <t>Opex Categories</t>
  </si>
  <si>
    <t>Operate</t>
  </si>
  <si>
    <t>Maintain</t>
  </si>
  <si>
    <t>Opex Benefit</t>
  </si>
  <si>
    <t>Maintain Essential LOS</t>
  </si>
  <si>
    <t>Legislative Compliance</t>
  </si>
  <si>
    <t>Health and Safety</t>
  </si>
  <si>
    <t>Maintain Quality LOS</t>
  </si>
  <si>
    <t>Maintain Image LOS</t>
  </si>
  <si>
    <t>Shine</t>
  </si>
  <si>
    <t>Public Perception</t>
  </si>
  <si>
    <t>Enhance Quality LOS</t>
  </si>
  <si>
    <t>Enhance Image LOS</t>
  </si>
  <si>
    <t>Capacity / Headroom</t>
  </si>
  <si>
    <t>Demand</t>
  </si>
  <si>
    <t>Cultural</t>
  </si>
  <si>
    <t>Multi Criteria Project Prioritization</t>
  </si>
  <si>
    <t>Conversion Tables</t>
  </si>
  <si>
    <t>Maintain LOS Benefits</t>
  </si>
  <si>
    <t>Other Benefits</t>
  </si>
  <si>
    <t>Comply with New Regulations</t>
  </si>
  <si>
    <t>Environmental Improvemvent</t>
  </si>
  <si>
    <t>VLL</t>
  </si>
  <si>
    <t>VLM</t>
  </si>
  <si>
    <t>VLH</t>
  </si>
  <si>
    <t>VLVH</t>
  </si>
  <si>
    <t>LVL</t>
  </si>
  <si>
    <t>LL</t>
  </si>
  <si>
    <t>LM</t>
  </si>
  <si>
    <t>LH</t>
  </si>
  <si>
    <t>LVH</t>
  </si>
  <si>
    <t>ML</t>
  </si>
  <si>
    <t>MM</t>
  </si>
  <si>
    <t>MH</t>
  </si>
  <si>
    <t>Maximum Uptake or Bonus</t>
  </si>
  <si>
    <t>MVH</t>
  </si>
  <si>
    <t>HVL</t>
  </si>
  <si>
    <t>HL</t>
  </si>
  <si>
    <t>HM</t>
  </si>
  <si>
    <t>HH</t>
  </si>
  <si>
    <t>VHVL</t>
  </si>
  <si>
    <t>VHL</t>
  </si>
  <si>
    <t>VHM</t>
  </si>
  <si>
    <t>VHH</t>
  </si>
  <si>
    <t>VHVH</t>
  </si>
  <si>
    <t>Maximum Benefit Points</t>
  </si>
  <si>
    <t>Comply with New Legislation</t>
  </si>
  <si>
    <t>Environmental</t>
  </si>
  <si>
    <t>Options Benefit Evaluation</t>
  </si>
  <si>
    <t>Options Benefit Evaluation - Conversion Table</t>
  </si>
  <si>
    <t>Options Benefit Evaluation - Benefit Weightings</t>
  </si>
  <si>
    <t>Benefit Weightings</t>
  </si>
  <si>
    <t>Lifecycle Benefit Score</t>
  </si>
  <si>
    <t>Year of Completion</t>
  </si>
  <si>
    <t>Cost/Benefit</t>
  </si>
  <si>
    <t>check</t>
  </si>
  <si>
    <t>Envorionmental Impact</t>
  </si>
  <si>
    <t>Realiabity/Funcationality</t>
  </si>
  <si>
    <t>Condtion</t>
  </si>
  <si>
    <t>Accessibilty</t>
  </si>
  <si>
    <t>Category</t>
  </si>
  <si>
    <t>NPV Capex (in $k)</t>
  </si>
  <si>
    <t>NPV Opex
 (in $k)</t>
  </si>
  <si>
    <t>NPV
 (in $k)</t>
  </si>
  <si>
    <t>Cost/
Benefit*</t>
  </si>
  <si>
    <t>NPV and Benefit Options 
Summary Table</t>
  </si>
  <si>
    <t xml:space="preserve">*Note: The Benefit/NPV ratio takes into account the number of projects included in a program </t>
  </si>
  <si>
    <t>Impact of Program on Benefits</t>
  </si>
  <si>
    <t>Benefit Score adjusted for Program</t>
  </si>
  <si>
    <t>Total Benefits</t>
  </si>
  <si>
    <t>Life-cycle Benefit Score
(in points)</t>
  </si>
  <si>
    <t>Document Revision No.</t>
  </si>
  <si>
    <t>Date Released</t>
  </si>
  <si>
    <t>Released By:</t>
  </si>
  <si>
    <t>V1.0</t>
  </si>
  <si>
    <t>Ron Amann</t>
  </si>
  <si>
    <t>Revisions</t>
  </si>
  <si>
    <t>V1.1</t>
  </si>
  <si>
    <t>Released</t>
  </si>
  <si>
    <t>Corrected error in Maintiain Image level of service calculation</t>
  </si>
  <si>
    <t>V1.2</t>
  </si>
  <si>
    <t>Adjusted the benefit % in weighting scale tab: Benefit weightings table. The Image and Culture % were reversed</t>
  </si>
  <si>
    <t>V1.3</t>
  </si>
  <si>
    <t>Removed cell protection for column "G" in the Benefits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</si>
</sst>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1DD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0" borderId="0" applyBorder="0" applyAlignment="0" applyProtection="0">
      <alignment vertical="top"/>
    </xf>
    <xf numFmtId="0" fontId="3" fillId="0" borderId="0" applyBorder="0" applyAlignment="0" applyProtection="0">
      <alignment vertical="top"/>
    </xf>
  </cellStyleXfs>
  <cellXfs count="351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0" fillId="0" borderId="0" xfId="0" applyBorder="1"/>
    <xf numFmtId="0" fontId="5" fillId="7" borderId="20" xfId="0" applyFont="1" applyFill="1" applyBorder="1" applyAlignment="1">
      <alignment horizontal="centerContinuous" vertical="center" wrapText="1"/>
    </xf>
    <xf numFmtId="0" fontId="4" fillId="7" borderId="20" xfId="0" applyFont="1" applyFill="1" applyBorder="1" applyAlignment="1">
      <alignment horizontal="centerContinuous" vertical="center" wrapText="1"/>
    </xf>
    <xf numFmtId="0" fontId="4" fillId="5" borderId="23" xfId="0" applyFont="1" applyFill="1" applyBorder="1" applyAlignment="1">
      <alignment horizontal="centerContinuous" vertical="center" wrapText="1"/>
    </xf>
    <xf numFmtId="0" fontId="12" fillId="3" borderId="24" xfId="0" applyFont="1" applyFill="1" applyBorder="1" applyAlignment="1">
      <alignment horizontal="centerContinuous" vertical="center" wrapText="1"/>
    </xf>
    <xf numFmtId="0" fontId="13" fillId="3" borderId="24" xfId="0" applyFont="1" applyFill="1" applyBorder="1" applyAlignment="1">
      <alignment horizontal="centerContinuous" vertical="center" wrapText="1"/>
    </xf>
    <xf numFmtId="0" fontId="16" fillId="3" borderId="24" xfId="0" applyFont="1" applyFill="1" applyBorder="1" applyAlignment="1">
      <alignment horizontal="centerContinuous" vertical="center" wrapText="1"/>
    </xf>
    <xf numFmtId="0" fontId="17" fillId="3" borderId="24" xfId="0" applyFont="1" applyFill="1" applyBorder="1" applyAlignment="1">
      <alignment horizontal="centerContinuous" vertical="center" wrapText="1"/>
    </xf>
    <xf numFmtId="0" fontId="14" fillId="8" borderId="35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vertical="center"/>
    </xf>
    <xf numFmtId="0" fontId="19" fillId="9" borderId="39" xfId="0" applyFont="1" applyFill="1" applyBorder="1" applyAlignment="1">
      <alignment horizontal="center" vertical="center"/>
    </xf>
    <xf numFmtId="3" fontId="19" fillId="9" borderId="39" xfId="0" applyNumberFormat="1" applyFont="1" applyFill="1" applyBorder="1" applyAlignment="1">
      <alignment vertical="center"/>
    </xf>
    <xf numFmtId="0" fontId="19" fillId="9" borderId="17" xfId="0" applyFont="1" applyFill="1" applyBorder="1" applyAlignment="1">
      <alignment horizontal="center" vertical="center"/>
    </xf>
    <xf numFmtId="0" fontId="19" fillId="9" borderId="27" xfId="0" applyFont="1" applyFill="1" applyBorder="1" applyAlignment="1">
      <alignment horizontal="center" vertical="center"/>
    </xf>
    <xf numFmtId="0" fontId="19" fillId="9" borderId="40" xfId="0" applyFont="1" applyFill="1" applyBorder="1" applyAlignment="1">
      <alignment horizontal="center" vertical="center"/>
    </xf>
    <xf numFmtId="3" fontId="18" fillId="9" borderId="18" xfId="0" applyNumberFormat="1" applyFont="1" applyFill="1" applyBorder="1" applyAlignment="1">
      <alignment horizontal="center" vertical="center"/>
    </xf>
    <xf numFmtId="3" fontId="18" fillId="9" borderId="41" xfId="0" applyNumberFormat="1" applyFont="1" applyFill="1" applyBorder="1" applyAlignment="1">
      <alignment horizontal="center" vertical="center"/>
    </xf>
    <xf numFmtId="0" fontId="13" fillId="3" borderId="24" xfId="0" applyFont="1" applyFill="1" applyBorder="1"/>
    <xf numFmtId="1" fontId="13" fillId="3" borderId="24" xfId="0" applyNumberFormat="1" applyFont="1" applyFill="1" applyBorder="1"/>
    <xf numFmtId="2" fontId="13" fillId="3" borderId="24" xfId="0" applyNumberFormat="1" applyFont="1" applyFill="1" applyBorder="1"/>
    <xf numFmtId="3" fontId="14" fillId="0" borderId="26" xfId="0" applyNumberFormat="1" applyFont="1" applyBorder="1" applyAlignment="1">
      <alignment horizontal="center" vertical="center"/>
    </xf>
    <xf numFmtId="3" fontId="19" fillId="9" borderId="26" xfId="0" applyNumberFormat="1" applyFont="1" applyFill="1" applyBorder="1" applyAlignment="1">
      <alignment horizontal="center" vertical="center"/>
    </xf>
    <xf numFmtId="3" fontId="18" fillId="9" borderId="4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/>
    <xf numFmtId="9" fontId="20" fillId="0" borderId="0" xfId="0" applyNumberFormat="1" applyFont="1"/>
    <xf numFmtId="0" fontId="4" fillId="4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horizontal="center" vertical="center" wrapText="1"/>
    </xf>
    <xf numFmtId="0" fontId="4" fillId="4" borderId="13" xfId="0" applyFont="1" applyFill="1" applyBorder="1"/>
    <xf numFmtId="0" fontId="4" fillId="4" borderId="14" xfId="0" applyFont="1" applyFill="1" applyBorder="1"/>
    <xf numFmtId="0" fontId="4" fillId="4" borderId="46" xfId="0" applyFont="1" applyFill="1" applyBorder="1"/>
    <xf numFmtId="0" fontId="4" fillId="5" borderId="57" xfId="0" applyFont="1" applyFill="1" applyBorder="1" applyAlignment="1">
      <alignment horizontal="centerContinuous" vertical="center" wrapText="1"/>
    </xf>
    <xf numFmtId="0" fontId="4" fillId="5" borderId="58" xfId="0" applyFont="1" applyFill="1" applyBorder="1" applyAlignment="1">
      <alignment horizontal="centerContinuous" vertical="center" wrapText="1"/>
    </xf>
    <xf numFmtId="0" fontId="4" fillId="6" borderId="11" xfId="0" applyFont="1" applyFill="1" applyBorder="1" applyAlignment="1">
      <alignment horizontal="centerContinuous" vertical="center" wrapText="1"/>
    </xf>
    <xf numFmtId="0" fontId="4" fillId="6" borderId="12" xfId="0" applyFont="1" applyFill="1" applyBorder="1" applyAlignment="1">
      <alignment horizontal="centerContinuous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wrapText="1"/>
    </xf>
    <xf numFmtId="38" fontId="13" fillId="3" borderId="24" xfId="0" applyNumberFormat="1" applyFont="1" applyFill="1" applyBorder="1" applyAlignment="1">
      <alignment horizontal="center" wrapText="1"/>
    </xf>
    <xf numFmtId="0" fontId="22" fillId="0" borderId="0" xfId="0" applyFont="1" applyAlignment="1">
      <alignment vertical="top"/>
    </xf>
    <xf numFmtId="0" fontId="23" fillId="0" borderId="0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4" fillId="4" borderId="54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4" fillId="4" borderId="45" xfId="0" applyFont="1" applyFill="1" applyBorder="1" applyAlignment="1">
      <alignment vertical="center" wrapText="1"/>
    </xf>
    <xf numFmtId="0" fontId="0" fillId="0" borderId="27" xfId="0" applyFill="1" applyBorder="1" applyAlignment="1" applyProtection="1">
      <alignment vertical="center" wrapText="1"/>
      <protection locked="0"/>
    </xf>
    <xf numFmtId="0" fontId="1" fillId="0" borderId="27" xfId="0" applyFont="1" applyFill="1" applyBorder="1" applyAlignment="1">
      <alignment horizontal="right" vertical="center" wrapText="1"/>
    </xf>
    <xf numFmtId="0" fontId="5" fillId="4" borderId="27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right" vertical="center" wrapText="1"/>
    </xf>
    <xf numFmtId="0" fontId="26" fillId="0" borderId="0" xfId="0" applyFont="1" applyFill="1"/>
    <xf numFmtId="0" fontId="27" fillId="0" borderId="0" xfId="0" applyFont="1" applyFill="1"/>
    <xf numFmtId="0" fontId="0" fillId="2" borderId="61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/>
    </xf>
    <xf numFmtId="0" fontId="14" fillId="8" borderId="61" xfId="0" applyFont="1" applyFill="1" applyBorder="1" applyAlignment="1">
      <alignment horizontal="center" vertical="center" wrapText="1"/>
    </xf>
    <xf numFmtId="0" fontId="14" fillId="8" borderId="63" xfId="0" applyFont="1" applyFill="1" applyBorder="1" applyAlignment="1">
      <alignment horizontal="center" vertical="center" wrapText="1"/>
    </xf>
    <xf numFmtId="0" fontId="14" fillId="8" borderId="62" xfId="0" applyFont="1" applyFill="1" applyBorder="1" applyAlignment="1">
      <alignment horizontal="center" vertical="center" wrapText="1"/>
    </xf>
    <xf numFmtId="3" fontId="4" fillId="4" borderId="46" xfId="0" applyNumberFormat="1" applyFont="1" applyFill="1" applyBorder="1" applyAlignment="1">
      <alignment horizontal="right" vertical="center"/>
    </xf>
    <xf numFmtId="38" fontId="1" fillId="0" borderId="47" xfId="0" applyNumberFormat="1" applyFont="1" applyFill="1" applyBorder="1" applyAlignment="1">
      <alignment horizontal="right" vertical="center"/>
    </xf>
    <xf numFmtId="38" fontId="1" fillId="0" borderId="43" xfId="0" applyNumberFormat="1" applyFont="1" applyFill="1" applyBorder="1" applyAlignment="1">
      <alignment horizontal="right" vertical="center"/>
    </xf>
    <xf numFmtId="38" fontId="1" fillId="0" borderId="53" xfId="0" applyNumberFormat="1" applyFont="1" applyFill="1" applyBorder="1" applyAlignment="1">
      <alignment horizontal="right" vertical="center"/>
    </xf>
    <xf numFmtId="38" fontId="4" fillId="4" borderId="46" xfId="0" applyNumberFormat="1" applyFont="1" applyFill="1" applyBorder="1" applyAlignment="1">
      <alignment horizontal="right" vertical="center"/>
    </xf>
    <xf numFmtId="0" fontId="21" fillId="4" borderId="10" xfId="0" applyFont="1" applyFill="1" applyBorder="1" applyAlignment="1">
      <alignment vertical="center"/>
    </xf>
    <xf numFmtId="38" fontId="0" fillId="0" borderId="26" xfId="0" applyNumberFormat="1" applyFill="1" applyBorder="1" applyAlignment="1" applyProtection="1">
      <alignment horizontal="right" vertical="center"/>
      <protection locked="0"/>
    </xf>
    <xf numFmtId="38" fontId="0" fillId="0" borderId="17" xfId="0" applyNumberFormat="1" applyFill="1" applyBorder="1" applyAlignment="1" applyProtection="1">
      <alignment horizontal="right" vertical="center"/>
      <protection locked="0"/>
    </xf>
    <xf numFmtId="38" fontId="0" fillId="0" borderId="27" xfId="0" applyNumberFormat="1" applyFill="1" applyBorder="1" applyAlignment="1" applyProtection="1">
      <alignment horizontal="right" vertical="center"/>
      <protection locked="0"/>
    </xf>
    <xf numFmtId="38" fontId="0" fillId="2" borderId="26" xfId="0" applyNumberFormat="1" applyFont="1" applyFill="1" applyBorder="1" applyAlignment="1" applyProtection="1">
      <alignment horizontal="right" vertical="center"/>
      <protection locked="0"/>
    </xf>
    <xf numFmtId="38" fontId="0" fillId="2" borderId="17" xfId="0" applyNumberFormat="1" applyFont="1" applyFill="1" applyBorder="1" applyAlignment="1" applyProtection="1">
      <alignment horizontal="right" vertical="center"/>
      <protection locked="0"/>
    </xf>
    <xf numFmtId="38" fontId="0" fillId="2" borderId="27" xfId="0" applyNumberFormat="1" applyFont="1" applyFill="1" applyBorder="1" applyAlignment="1" applyProtection="1">
      <alignment horizontal="right" vertical="center"/>
      <protection locked="0"/>
    </xf>
    <xf numFmtId="38" fontId="5" fillId="4" borderId="26" xfId="0" applyNumberFormat="1" applyFont="1" applyFill="1" applyBorder="1" applyAlignment="1" applyProtection="1">
      <alignment horizontal="right" vertical="center"/>
      <protection locked="0"/>
    </xf>
    <xf numFmtId="38" fontId="5" fillId="4" borderId="17" xfId="0" applyNumberFormat="1" applyFont="1" applyFill="1" applyBorder="1" applyAlignment="1" applyProtection="1">
      <alignment horizontal="right" vertical="center"/>
      <protection locked="0"/>
    </xf>
    <xf numFmtId="38" fontId="5" fillId="4" borderId="27" xfId="0" applyNumberFormat="1" applyFont="1" applyFill="1" applyBorder="1" applyAlignment="1" applyProtection="1">
      <alignment horizontal="right" vertical="center"/>
      <protection locked="0"/>
    </xf>
    <xf numFmtId="38" fontId="0" fillId="2" borderId="34" xfId="0" applyNumberFormat="1" applyFill="1" applyBorder="1" applyAlignment="1">
      <alignment horizontal="right" vertical="center"/>
    </xf>
    <xf numFmtId="38" fontId="0" fillId="2" borderId="35" xfId="0" applyNumberFormat="1" applyFill="1" applyBorder="1" applyAlignment="1">
      <alignment horizontal="right" vertical="center"/>
    </xf>
    <xf numFmtId="38" fontId="0" fillId="2" borderId="36" xfId="0" applyNumberFormat="1" applyFill="1" applyBorder="1" applyAlignment="1">
      <alignment horizontal="right" vertical="center"/>
    </xf>
    <xf numFmtId="0" fontId="4" fillId="6" borderId="18" xfId="0" applyFont="1" applyFill="1" applyBorder="1" applyAlignment="1">
      <alignment horizontal="centerContinuous"/>
    </xf>
    <xf numFmtId="0" fontId="4" fillId="6" borderId="20" xfId="0" applyFont="1" applyFill="1" applyBorder="1" applyAlignment="1">
      <alignment horizontal="centerContinuous"/>
    </xf>
    <xf numFmtId="0" fontId="4" fillId="6" borderId="21" xfId="0" applyFont="1" applyFill="1" applyBorder="1" applyAlignment="1">
      <alignment horizontal="centerContinuous"/>
    </xf>
    <xf numFmtId="0" fontId="4" fillId="6" borderId="20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Continuous"/>
    </xf>
    <xf numFmtId="0" fontId="4" fillId="7" borderId="20" xfId="0" applyFont="1" applyFill="1" applyBorder="1" applyAlignment="1">
      <alignment horizontal="centerContinuous"/>
    </xf>
    <xf numFmtId="0" fontId="4" fillId="7" borderId="21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0" fillId="8" borderId="17" xfId="0" applyFill="1" applyBorder="1" applyAlignment="1">
      <alignment horizontal="centerContinuous"/>
    </xf>
    <xf numFmtId="0" fontId="0" fillId="8" borderId="27" xfId="0" applyFill="1" applyBorder="1" applyAlignment="1">
      <alignment horizontal="centerContinuous"/>
    </xf>
    <xf numFmtId="0" fontId="14" fillId="8" borderId="17" xfId="0" applyFont="1" applyFill="1" applyBorder="1" applyAlignment="1">
      <alignment horizontal="centerContinuous" vertical="center"/>
    </xf>
    <xf numFmtId="0" fontId="0" fillId="0" borderId="0" xfId="0" applyFill="1" applyBorder="1" applyAlignment="1"/>
    <xf numFmtId="0" fontId="14" fillId="0" borderId="0" xfId="0" applyFont="1" applyFill="1" applyBorder="1" applyAlignment="1">
      <alignment vertical="center" wrapText="1"/>
    </xf>
    <xf numFmtId="0" fontId="0" fillId="8" borderId="35" xfId="0" applyFill="1" applyBorder="1" applyAlignment="1">
      <alignment horizontal="centerContinuous" vertical="center" wrapText="1"/>
    </xf>
    <xf numFmtId="0" fontId="0" fillId="8" borderId="36" xfId="0" applyFill="1" applyBorder="1" applyAlignment="1">
      <alignment horizontal="centerContinuous" vertical="center" wrapText="1"/>
    </xf>
    <xf numFmtId="0" fontId="14" fillId="8" borderId="35" xfId="0" applyFont="1" applyFill="1" applyBorder="1" applyAlignment="1">
      <alignment horizontal="centerContinuous" vertical="center" wrapText="1"/>
    </xf>
    <xf numFmtId="0" fontId="0" fillId="0" borderId="5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14" fillId="8" borderId="21" xfId="0" applyFont="1" applyFill="1" applyBorder="1" applyAlignment="1">
      <alignment horizontal="centerContinuous" vertical="center" wrapText="1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/>
    <xf numFmtId="0" fontId="0" fillId="0" borderId="17" xfId="0" applyBorder="1"/>
    <xf numFmtId="0" fontId="0" fillId="0" borderId="27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7" borderId="18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Continuous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4" xfId="0" applyBorder="1" applyAlignment="1">
      <alignment horizontal="left" wrapText="1"/>
    </xf>
    <xf numFmtId="9" fontId="0" fillId="0" borderId="35" xfId="0" applyNumberFormat="1" applyBorder="1" applyAlignment="1">
      <alignment horizontal="center" vertical="center"/>
    </xf>
    <xf numFmtId="9" fontId="0" fillId="0" borderId="35" xfId="1" applyFont="1" applyBorder="1" applyAlignment="1">
      <alignment horizontal="center" vertical="center"/>
    </xf>
    <xf numFmtId="1" fontId="0" fillId="0" borderId="0" xfId="0" applyNumberFormat="1"/>
    <xf numFmtId="0" fontId="5" fillId="11" borderId="61" xfId="0" applyFont="1" applyFill="1" applyBorder="1"/>
    <xf numFmtId="0" fontId="5" fillId="11" borderId="62" xfId="0" applyFont="1" applyFill="1" applyBorder="1"/>
    <xf numFmtId="9" fontId="0" fillId="0" borderId="21" xfId="1" applyFont="1" applyBorder="1"/>
    <xf numFmtId="9" fontId="0" fillId="0" borderId="27" xfId="1" applyFont="1" applyBorder="1"/>
    <xf numFmtId="9" fontId="0" fillId="0" borderId="36" xfId="1" applyFont="1" applyBorder="1"/>
    <xf numFmtId="0" fontId="10" fillId="4" borderId="10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26" xfId="0" applyFill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vertical="center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left" vertical="center" wrapText="1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7" fillId="3" borderId="24" xfId="0" applyFont="1" applyFill="1" applyBorder="1" applyAlignment="1">
      <alignment horizontal="center" vertical="center" wrapText="1"/>
    </xf>
    <xf numFmtId="38" fontId="0" fillId="0" borderId="39" xfId="0" applyNumberFormat="1" applyFill="1" applyBorder="1" applyAlignment="1" applyProtection="1">
      <alignment horizontal="right" vertical="center"/>
      <protection locked="0"/>
    </xf>
    <xf numFmtId="38" fontId="0" fillId="2" borderId="39" xfId="0" applyNumberFormat="1" applyFont="1" applyFill="1" applyBorder="1" applyAlignment="1" applyProtection="1">
      <alignment horizontal="right" vertical="center"/>
      <protection locked="0"/>
    </xf>
    <xf numFmtId="38" fontId="5" fillId="4" borderId="39" xfId="0" applyNumberFormat="1" applyFont="1" applyFill="1" applyBorder="1" applyAlignment="1" applyProtection="1">
      <alignment horizontal="right" vertical="center"/>
      <protection locked="0"/>
    </xf>
    <xf numFmtId="38" fontId="0" fillId="2" borderId="50" xfId="0" applyNumberFormat="1" applyFill="1" applyBorder="1" applyAlignment="1">
      <alignment horizontal="right" vertical="center"/>
    </xf>
    <xf numFmtId="3" fontId="0" fillId="0" borderId="0" xfId="0" applyNumberFormat="1" applyFill="1"/>
    <xf numFmtId="3" fontId="13" fillId="3" borderId="24" xfId="0" applyNumberFormat="1" applyFont="1" applyFill="1" applyBorder="1" applyAlignment="1" applyProtection="1">
      <alignment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17" fillId="3" borderId="24" xfId="0" applyFont="1" applyFill="1" applyBorder="1" applyAlignment="1" applyProtection="1">
      <alignment horizontal="center" vertical="center" wrapText="1"/>
    </xf>
    <xf numFmtId="0" fontId="12" fillId="3" borderId="24" xfId="0" applyFont="1" applyFill="1" applyBorder="1" applyAlignment="1" applyProtection="1">
      <alignment wrapText="1"/>
    </xf>
    <xf numFmtId="38" fontId="13" fillId="3" borderId="24" xfId="0" applyNumberFormat="1" applyFont="1" applyFill="1" applyBorder="1" applyAlignment="1" applyProtection="1">
      <alignment horizontal="center" wrapText="1"/>
    </xf>
    <xf numFmtId="17" fontId="0" fillId="0" borderId="0" xfId="0" applyNumberFormat="1"/>
    <xf numFmtId="0" fontId="14" fillId="8" borderId="49" xfId="0" applyFont="1" applyFill="1" applyBorder="1" applyAlignment="1">
      <alignment horizontal="center" vertical="center" wrapText="1"/>
    </xf>
    <xf numFmtId="0" fontId="28" fillId="12" borderId="26" xfId="0" applyFont="1" applyFill="1" applyBorder="1" applyAlignment="1">
      <alignment horizontal="left" vertical="center" wrapText="1"/>
    </xf>
    <xf numFmtId="0" fontId="28" fillId="12" borderId="34" xfId="0" applyFont="1" applyFill="1" applyBorder="1" applyAlignment="1">
      <alignment horizontal="left" vertical="center" wrapText="1"/>
    </xf>
    <xf numFmtId="3" fontId="19" fillId="9" borderId="1" xfId="0" applyNumberFormat="1" applyFont="1" applyFill="1" applyBorder="1" applyAlignment="1">
      <alignment vertical="center"/>
    </xf>
    <xf numFmtId="0" fontId="14" fillId="12" borderId="34" xfId="0" applyFont="1" applyFill="1" applyBorder="1" applyAlignment="1">
      <alignment horizontal="centerContinuous" vertical="center" wrapText="1"/>
    </xf>
    <xf numFmtId="0" fontId="14" fillId="12" borderId="17" xfId="0" applyFont="1" applyFill="1" applyBorder="1" applyAlignment="1" applyProtection="1">
      <alignment horizontal="center" vertical="center"/>
      <protection locked="0"/>
    </xf>
    <xf numFmtId="0" fontId="19" fillId="9" borderId="54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4" fillId="8" borderId="50" xfId="0" applyFont="1" applyFill="1" applyBorder="1" applyAlignment="1">
      <alignment horizontal="center" vertical="center" wrapText="1"/>
    </xf>
    <xf numFmtId="0" fontId="14" fillId="12" borderId="17" xfId="0" applyFont="1" applyFill="1" applyBorder="1" applyAlignment="1">
      <alignment horizontal="centerContinuous" vertical="center" wrapText="1"/>
    </xf>
    <xf numFmtId="0" fontId="14" fillId="12" borderId="17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Continuous" vertical="center" wrapText="1"/>
    </xf>
    <xf numFmtId="0" fontId="28" fillId="10" borderId="23" xfId="0" applyFont="1" applyFill="1" applyBorder="1" applyAlignment="1">
      <alignment horizontal="center" vertical="center" wrapText="1"/>
    </xf>
    <xf numFmtId="4" fontId="25" fillId="13" borderId="41" xfId="0" applyNumberFormat="1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left" vertical="center" wrapText="1"/>
    </xf>
    <xf numFmtId="0" fontId="18" fillId="14" borderId="20" xfId="0" applyFont="1" applyFill="1" applyBorder="1" applyAlignment="1">
      <alignment horizontal="left" vertical="center" wrapText="1"/>
    </xf>
    <xf numFmtId="0" fontId="18" fillId="14" borderId="18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centerContinuous" vertical="center" wrapText="1"/>
    </xf>
    <xf numFmtId="3" fontId="25" fillId="12" borderId="22" xfId="0" applyNumberFormat="1" applyFont="1" applyFill="1" applyBorder="1" applyAlignment="1">
      <alignment horizontal="center" vertical="center"/>
    </xf>
    <xf numFmtId="3" fontId="25" fillId="12" borderId="20" xfId="0" applyNumberFormat="1" applyFont="1" applyFill="1" applyBorder="1" applyAlignment="1">
      <alignment horizontal="center" vertical="center"/>
    </xf>
    <xf numFmtId="3" fontId="25" fillId="12" borderId="21" xfId="0" applyNumberFormat="1" applyFont="1" applyFill="1" applyBorder="1" applyAlignment="1">
      <alignment horizontal="center" vertical="center"/>
    </xf>
    <xf numFmtId="3" fontId="25" fillId="12" borderId="41" xfId="0" applyNumberFormat="1" applyFont="1" applyFill="1" applyBorder="1" applyAlignment="1">
      <alignment horizontal="center" vertical="center"/>
    </xf>
    <xf numFmtId="3" fontId="25" fillId="12" borderId="40" xfId="0" applyNumberFormat="1" applyFont="1" applyFill="1" applyBorder="1" applyAlignment="1">
      <alignment horizontal="center" vertical="center"/>
    </xf>
    <xf numFmtId="3" fontId="25" fillId="12" borderId="17" xfId="0" applyNumberFormat="1" applyFont="1" applyFill="1" applyBorder="1" applyAlignment="1">
      <alignment horizontal="center" vertical="center"/>
    </xf>
    <xf numFmtId="3" fontId="25" fillId="12" borderId="27" xfId="0" applyNumberFormat="1" applyFont="1" applyFill="1" applyBorder="1" applyAlignment="1">
      <alignment horizontal="center" vertical="center"/>
    </xf>
    <xf numFmtId="3" fontId="25" fillId="12" borderId="47" xfId="0" applyNumberFormat="1" applyFont="1" applyFill="1" applyBorder="1" applyAlignment="1">
      <alignment horizontal="center" vertical="center"/>
    </xf>
    <xf numFmtId="0" fontId="2" fillId="12" borderId="52" xfId="0" applyFont="1" applyFill="1" applyBorder="1" applyAlignment="1" applyProtection="1">
      <alignment horizontal="center" vertical="center" wrapText="1"/>
      <protection locked="0"/>
    </xf>
    <xf numFmtId="0" fontId="2" fillId="12" borderId="59" xfId="0" applyFont="1" applyFill="1" applyBorder="1" applyAlignment="1" applyProtection="1">
      <alignment horizontal="center" vertical="center" wrapText="1"/>
      <protection locked="0"/>
    </xf>
    <xf numFmtId="0" fontId="2" fillId="12" borderId="60" xfId="0" applyFont="1" applyFill="1" applyBorder="1" applyAlignment="1" applyProtection="1">
      <alignment horizontal="center" vertical="center" wrapText="1"/>
      <protection locked="0"/>
    </xf>
    <xf numFmtId="3" fontId="25" fillId="12" borderId="49" xfId="0" applyNumberFormat="1" applyFont="1" applyFill="1" applyBorder="1" applyAlignment="1">
      <alignment horizontal="center" vertical="center"/>
    </xf>
    <xf numFmtId="3" fontId="25" fillId="12" borderId="35" xfId="0" applyNumberFormat="1" applyFont="1" applyFill="1" applyBorder="1" applyAlignment="1">
      <alignment horizontal="center" vertical="center"/>
    </xf>
    <xf numFmtId="3" fontId="25" fillId="12" borderId="36" xfId="0" applyNumberFormat="1" applyFont="1" applyFill="1" applyBorder="1" applyAlignment="1">
      <alignment horizontal="center" vertical="center"/>
    </xf>
    <xf numFmtId="3" fontId="25" fillId="12" borderId="56" xfId="0" applyNumberFormat="1" applyFont="1" applyFill="1" applyBorder="1" applyAlignment="1">
      <alignment horizontal="center" vertical="center"/>
    </xf>
    <xf numFmtId="2" fontId="13" fillId="3" borderId="24" xfId="0" applyNumberFormat="1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 textRotation="90" wrapText="1"/>
    </xf>
    <xf numFmtId="0" fontId="28" fillId="3" borderId="58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31" fillId="17" borderId="77" xfId="0" applyFont="1" applyFill="1" applyBorder="1" applyAlignment="1">
      <alignment horizontal="center" vertical="center" wrapText="1"/>
    </xf>
    <xf numFmtId="0" fontId="31" fillId="17" borderId="78" xfId="0" applyFont="1" applyFill="1" applyBorder="1" applyAlignment="1">
      <alignment horizontal="center" vertical="center" wrapText="1"/>
    </xf>
    <xf numFmtId="0" fontId="32" fillId="17" borderId="79" xfId="0" applyFont="1" applyFill="1" applyBorder="1" applyAlignment="1">
      <alignment horizontal="center" vertical="center" wrapText="1"/>
    </xf>
    <xf numFmtId="17" fontId="32" fillId="17" borderId="80" xfId="0" applyNumberFormat="1" applyFont="1" applyFill="1" applyBorder="1" applyAlignment="1">
      <alignment horizontal="center" vertical="center" wrapText="1"/>
    </xf>
    <xf numFmtId="0" fontId="32" fillId="17" borderId="80" xfId="0" applyFont="1" applyFill="1" applyBorder="1" applyAlignment="1">
      <alignment horizontal="center" vertical="center" wrapText="1"/>
    </xf>
    <xf numFmtId="15" fontId="32" fillId="17" borderId="80" xfId="0" applyNumberFormat="1" applyFont="1" applyFill="1" applyBorder="1" applyAlignment="1">
      <alignment horizontal="center" vertical="center" wrapText="1"/>
    </xf>
    <xf numFmtId="3" fontId="14" fillId="12" borderId="26" xfId="0" applyNumberFormat="1" applyFont="1" applyFill="1" applyBorder="1" applyAlignment="1" applyProtection="1">
      <alignment horizontal="center" vertical="center"/>
      <protection locked="0"/>
    </xf>
    <xf numFmtId="3" fontId="19" fillId="9" borderId="26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2" fillId="16" borderId="19" xfId="0" applyFont="1" applyFill="1" applyBorder="1" applyAlignment="1" applyProtection="1">
      <alignment horizontal="center" vertical="center" wrapText="1"/>
      <protection locked="0"/>
    </xf>
    <xf numFmtId="0" fontId="2" fillId="16" borderId="67" xfId="0" applyFont="1" applyFill="1" applyBorder="1" applyAlignment="1" applyProtection="1">
      <alignment horizontal="center" vertical="center" wrapText="1"/>
      <protection locked="0"/>
    </xf>
    <xf numFmtId="0" fontId="2" fillId="16" borderId="55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0" borderId="66" xfId="0" applyFont="1" applyBorder="1" applyAlignment="1" applyProtection="1">
      <alignment horizontal="left" vertical="center" wrapText="1"/>
      <protection locked="0"/>
    </xf>
    <xf numFmtId="0" fontId="28" fillId="3" borderId="68" xfId="0" applyFont="1" applyFill="1" applyBorder="1" applyAlignment="1">
      <alignment horizontal="center" vertical="center" wrapText="1"/>
    </xf>
    <xf numFmtId="0" fontId="28" fillId="3" borderId="76" xfId="0" applyFont="1" applyFill="1" applyBorder="1" applyAlignment="1">
      <alignment horizontal="center" vertical="center" wrapText="1"/>
    </xf>
    <xf numFmtId="0" fontId="2" fillId="0" borderId="52" xfId="0" applyFont="1" applyBorder="1" applyAlignment="1" applyProtection="1">
      <alignment horizontal="left" vertical="center" wrapText="1"/>
      <protection locked="0"/>
    </xf>
    <xf numFmtId="0" fontId="2" fillId="0" borderId="55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9" fontId="2" fillId="0" borderId="35" xfId="1" applyFont="1" applyBorder="1" applyAlignment="1" applyProtection="1">
      <alignment horizontal="center" vertical="center" wrapText="1"/>
      <protection locked="0"/>
    </xf>
    <xf numFmtId="9" fontId="2" fillId="0" borderId="36" xfId="1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8" fillId="15" borderId="17" xfId="0" applyFont="1" applyFill="1" applyBorder="1" applyAlignment="1">
      <alignment horizontal="left" vertical="center"/>
    </xf>
    <xf numFmtId="0" fontId="4" fillId="6" borderId="68" xfId="0" applyFont="1" applyFill="1" applyBorder="1" applyAlignment="1">
      <alignment horizontal="left" vertical="center"/>
    </xf>
    <xf numFmtId="0" fontId="4" fillId="6" borderId="6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68" xfId="0" applyFont="1" applyFill="1" applyBorder="1" applyAlignment="1">
      <alignment horizontal="center" vertical="center" wrapText="1"/>
    </xf>
    <xf numFmtId="0" fontId="4" fillId="6" borderId="6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3" fontId="15" fillId="0" borderId="43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3" fontId="15" fillId="0" borderId="46" xfId="0" applyNumberFormat="1" applyFont="1" applyBorder="1" applyAlignment="1">
      <alignment horizontal="center" vertical="center"/>
    </xf>
    <xf numFmtId="3" fontId="15" fillId="0" borderId="5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textRotation="90" wrapText="1"/>
    </xf>
    <xf numFmtId="0" fontId="14" fillId="3" borderId="5" xfId="0" applyFont="1" applyFill="1" applyBorder="1" applyAlignment="1">
      <alignment horizontal="center" vertical="center" textRotation="90" wrapText="1"/>
    </xf>
    <xf numFmtId="0" fontId="14" fillId="3" borderId="37" xfId="0" applyFont="1" applyFill="1" applyBorder="1" applyAlignment="1">
      <alignment horizontal="center" vertical="center" textRotation="90" wrapText="1"/>
    </xf>
    <xf numFmtId="0" fontId="14" fillId="3" borderId="8" xfId="0" applyFont="1" applyFill="1" applyBorder="1" applyAlignment="1">
      <alignment horizontal="center" vertical="center" textRotation="90" wrapText="1"/>
    </xf>
    <xf numFmtId="0" fontId="14" fillId="3" borderId="30" xfId="0" applyFont="1" applyFill="1" applyBorder="1" applyAlignment="1">
      <alignment horizontal="center" vertical="center" textRotation="90" wrapText="1"/>
    </xf>
    <xf numFmtId="0" fontId="14" fillId="3" borderId="32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6" fillId="3" borderId="2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textRotation="90" wrapText="1"/>
    </xf>
    <xf numFmtId="0" fontId="14" fillId="8" borderId="59" xfId="0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center" vertical="center" wrapText="1"/>
    </xf>
    <xf numFmtId="0" fontId="14" fillId="8" borderId="40" xfId="0" applyFont="1" applyFill="1" applyBorder="1" applyAlignment="1">
      <alignment horizontal="center" vertical="center" wrapText="1"/>
    </xf>
    <xf numFmtId="0" fontId="14" fillId="8" borderId="39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5" fillId="8" borderId="59" xfId="0" applyFont="1" applyFill="1" applyBorder="1" applyAlignment="1">
      <alignment horizontal="center" vertical="center" wrapText="1"/>
    </xf>
    <xf numFmtId="0" fontId="16" fillId="3" borderId="70" xfId="0" applyFont="1" applyFill="1" applyBorder="1" applyAlignment="1">
      <alignment horizontal="center" vertical="center" wrapText="1"/>
    </xf>
    <xf numFmtId="0" fontId="16" fillId="3" borderId="71" xfId="0" applyFont="1" applyFill="1" applyBorder="1" applyAlignment="1">
      <alignment horizontal="center" vertical="center" wrapText="1"/>
    </xf>
    <xf numFmtId="0" fontId="16" fillId="3" borderId="72" xfId="0" applyFont="1" applyFill="1" applyBorder="1" applyAlignment="1">
      <alignment horizontal="center" vertical="center" wrapText="1"/>
    </xf>
    <xf numFmtId="0" fontId="17" fillId="3" borderId="70" xfId="0" applyFont="1" applyFill="1" applyBorder="1" applyAlignment="1">
      <alignment horizontal="center" vertical="center" wrapText="1"/>
    </xf>
    <xf numFmtId="0" fontId="17" fillId="3" borderId="71" xfId="0" applyFont="1" applyFill="1" applyBorder="1" applyAlignment="1">
      <alignment horizontal="center" vertical="center" wrapText="1"/>
    </xf>
    <xf numFmtId="0" fontId="17" fillId="3" borderId="72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4" fillId="7" borderId="5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5" fillId="8" borderId="39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4" fillId="8" borderId="17" xfId="0" applyFont="1" applyFill="1" applyBorder="1" applyAlignment="1">
      <alignment horizontal="center" vertical="center" textRotation="90" wrapText="1"/>
    </xf>
    <xf numFmtId="0" fontId="14" fillId="8" borderId="35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4" fillId="8" borderId="36" xfId="0" applyFont="1" applyFill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 textRotation="90" wrapText="1"/>
    </xf>
    <xf numFmtId="0" fontId="14" fillId="3" borderId="4" xfId="0" applyFont="1" applyFill="1" applyBorder="1" applyAlignment="1">
      <alignment horizontal="center" vertical="center" textRotation="90" wrapText="1"/>
    </xf>
    <xf numFmtId="0" fontId="14" fillId="3" borderId="33" xfId="0" applyFont="1" applyFill="1" applyBorder="1" applyAlignment="1">
      <alignment horizontal="center" vertical="center" textRotation="90" wrapText="1"/>
    </xf>
    <xf numFmtId="0" fontId="14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13" fillId="3" borderId="70" xfId="0" applyNumberFormat="1" applyFont="1" applyFill="1" applyBorder="1" applyAlignment="1">
      <alignment horizontal="center"/>
    </xf>
    <xf numFmtId="1" fontId="13" fillId="3" borderId="71" xfId="0" applyNumberFormat="1" applyFont="1" applyFill="1" applyBorder="1" applyAlignment="1">
      <alignment horizontal="center"/>
    </xf>
    <xf numFmtId="1" fontId="13" fillId="3" borderId="72" xfId="0" applyNumberFormat="1" applyFont="1" applyFill="1" applyBorder="1" applyAlignment="1">
      <alignment horizontal="center"/>
    </xf>
    <xf numFmtId="0" fontId="17" fillId="3" borderId="73" xfId="0" applyFont="1" applyFill="1" applyBorder="1" applyAlignment="1">
      <alignment horizontal="center" vertical="center" textRotation="90" wrapText="1"/>
    </xf>
    <xf numFmtId="0" fontId="17" fillId="3" borderId="74" xfId="0" applyFont="1" applyFill="1" applyBorder="1" applyAlignment="1">
      <alignment horizontal="center" vertical="center" textRotation="90" wrapText="1"/>
    </xf>
    <xf numFmtId="0" fontId="17" fillId="3" borderId="75" xfId="0" applyFont="1" applyFill="1" applyBorder="1" applyAlignment="1">
      <alignment horizontal="center" vertical="center" textRotation="90" wrapText="1"/>
    </xf>
    <xf numFmtId="0" fontId="17" fillId="3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8" borderId="34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6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4" fillId="8" borderId="57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/>
    </xf>
    <xf numFmtId="0" fontId="14" fillId="8" borderId="54" xfId="0" applyFont="1" applyFill="1" applyBorder="1" applyAlignment="1">
      <alignment horizontal="center" vertical="center"/>
    </xf>
    <xf numFmtId="3" fontId="14" fillId="12" borderId="42" xfId="0" applyNumberFormat="1" applyFont="1" applyFill="1" applyBorder="1" applyAlignment="1" applyProtection="1">
      <alignment horizontal="center" vertical="center"/>
      <protection locked="0"/>
    </xf>
    <xf numFmtId="3" fontId="14" fillId="12" borderId="44" xfId="0" applyNumberFormat="1" applyFont="1" applyFill="1" applyBorder="1" applyAlignment="1" applyProtection="1">
      <alignment horizontal="center" vertical="center"/>
      <protection locked="0"/>
    </xf>
    <xf numFmtId="3" fontId="14" fillId="12" borderId="45" xfId="0" applyNumberFormat="1" applyFont="1" applyFill="1" applyBorder="1" applyAlignment="1" applyProtection="1">
      <alignment horizontal="center" vertical="center"/>
      <protection locked="0"/>
    </xf>
    <xf numFmtId="0" fontId="18" fillId="14" borderId="18" xfId="0" applyFont="1" applyFill="1" applyBorder="1" applyAlignment="1" applyProtection="1">
      <alignment horizontal="right" vertical="center"/>
      <protection locked="0"/>
    </xf>
    <xf numFmtId="0" fontId="18" fillId="14" borderId="20" xfId="0" applyFont="1" applyFill="1" applyBorder="1" applyAlignment="1" applyProtection="1">
      <alignment horizontal="left" vertical="center" wrapText="1"/>
      <protection locked="0"/>
    </xf>
    <xf numFmtId="0" fontId="19" fillId="9" borderId="27" xfId="0" applyFont="1" applyFill="1" applyBorder="1" applyAlignment="1" applyProtection="1">
      <alignment horizontal="center" vertical="center"/>
      <protection locked="0"/>
    </xf>
    <xf numFmtId="0" fontId="19" fillId="9" borderId="40" xfId="0" applyFont="1" applyFill="1" applyBorder="1" applyAlignment="1" applyProtection="1">
      <alignment vertical="center"/>
      <protection locked="0"/>
    </xf>
    <xf numFmtId="0" fontId="19" fillId="9" borderId="17" xfId="0" applyFont="1" applyFill="1" applyBorder="1" applyAlignment="1" applyProtection="1">
      <alignment horizontal="center" vertical="center"/>
      <protection locked="0"/>
    </xf>
    <xf numFmtId="3" fontId="19" fillId="9" borderId="27" xfId="0" applyNumberFormat="1" applyFont="1" applyFill="1" applyBorder="1" applyAlignment="1" applyProtection="1">
      <alignment vertical="center"/>
      <protection locked="0"/>
    </xf>
    <xf numFmtId="0" fontId="19" fillId="9" borderId="40" xfId="0" applyFont="1" applyFill="1" applyBorder="1" applyAlignment="1" applyProtection="1">
      <alignment horizontal="center" vertical="center"/>
      <protection locked="0"/>
    </xf>
    <xf numFmtId="0" fontId="19" fillId="9" borderId="39" xfId="0" applyFont="1" applyFill="1" applyBorder="1" applyAlignment="1" applyProtection="1">
      <alignment horizontal="center" vertical="center"/>
      <protection locked="0"/>
    </xf>
    <xf numFmtId="3" fontId="14" fillId="12" borderId="4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Options Comparison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60144946703549"/>
          <c:y val="8.4972162249230473E-2"/>
          <c:w val="0.79569274005058976"/>
          <c:h val="0.77151881439436842"/>
        </c:manualLayout>
      </c:layout>
      <c:bubbleChart>
        <c:varyColors val="0"/>
        <c:ser>
          <c:idx val="0"/>
          <c:order val="0"/>
          <c:tx>
            <c:strRef>
              <c:f>Benefits!$CZ$13</c:f>
              <c:strCache>
                <c:ptCount val="1"/>
                <c:pt idx="0">
                  <c:v>Option 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Benefits!$DB$13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Benefits!$DA$13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Benefits!$DE$13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Benefits!$CZ$14</c:f>
              <c:strCache>
                <c:ptCount val="1"/>
                <c:pt idx="0">
                  <c:v>Option 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Benefits!$DB$14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Benefits!$DA$14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Benefits!$DE$14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Benefits!$CZ$15</c:f>
              <c:strCache>
                <c:ptCount val="1"/>
                <c:pt idx="0">
                  <c:v>Option 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ln>
                      <a:noFill/>
                    </a:ln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Benefits!$DB$15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Benefits!$DA$15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Benefits!$DE$15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Benefits!$CZ$16</c:f>
              <c:strCache>
                <c:ptCount val="1"/>
                <c:pt idx="0">
                  <c:v>Option 4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Benefits!$DB$16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Benefits!$DA$15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Benefits!$DC$16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63405440"/>
        <c:axId val="63415424"/>
      </c:bubbleChart>
      <c:valAx>
        <c:axId val="63405440"/>
        <c:scaling>
          <c:orientation val="minMax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crossAx val="63415424"/>
        <c:crosses val="autoZero"/>
        <c:crossBetween val="midCat"/>
      </c:valAx>
      <c:valAx>
        <c:axId val="634154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Total Benefits (in points)</a:t>
                </a:r>
              </a:p>
            </c:rich>
          </c:tx>
          <c:layout>
            <c:manualLayout>
              <c:xMode val="edge"/>
              <c:yMode val="edge"/>
              <c:x val="0.48553309781847537"/>
              <c:y val="0.9092491056782384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634054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92905" y="4893468"/>
    <xdr:ext cx="7925595" cy="5798345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0.04141</cdr:x>
      <cdr:y>0.20792</cdr:y>
    </cdr:from>
    <cdr:to>
      <cdr:x>0.13174</cdr:x>
      <cdr:y>0.63762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2907" y="1250157"/>
          <a:ext cx="857250" cy="2583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0.06023</cdr:x>
      <cdr:y>0.29307</cdr:y>
    </cdr:from>
    <cdr:to>
      <cdr:x>0.09159</cdr:x>
      <cdr:y>0.63168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297656" y="2631283"/>
          <a:ext cx="2035968" cy="29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Total NPV (in $k)</a:t>
          </a:r>
          <a:endParaRPr lang="en-US" sz="1400"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eberre/My%20Documents/Mail/OL%20Temp%20Attachments/WPG/CoW%20-%20Risk/Roads/CoW%20CAM%20-%20Trans%20Needs%20Assessment-V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eberre/My%20Documents/Mail/OL%20Temp%20Attachments/WPG/CoW%20-%20Risk/Fire%20&amp;%20Paramedics/CoW%20CAM%20-%20Fire%20Needs%20Assessment-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eberre/My%20Documents/Mail/OL%20Temp%20Attachments/BC%20Options%20Analysis%20v2.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olinsk/My%20Documents/Downloads/BC%20Options%20Analysis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eeds Assessment"/>
      <sheetName val="Severity Matrix"/>
      <sheetName val="Extent Matrix"/>
      <sheetName val="Likeihood Matrix"/>
      <sheetName val="Chart1"/>
      <sheetName val="Chart2"/>
      <sheetName val="Chart3"/>
      <sheetName val="Chart4"/>
      <sheetName val="Chart5"/>
      <sheetName val="Chart6"/>
      <sheetName val="Rating Scales"/>
      <sheetName val="Risk Distribu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A6" t="str">
            <v>VH</v>
          </cell>
          <cell r="B6">
            <v>10</v>
          </cell>
          <cell r="C6">
            <v>10</v>
          </cell>
          <cell r="D6">
            <v>10</v>
          </cell>
          <cell r="E6">
            <v>10</v>
          </cell>
          <cell r="F6">
            <v>10</v>
          </cell>
          <cell r="G6">
            <v>10</v>
          </cell>
          <cell r="H6" t="str">
            <v>VH</v>
          </cell>
          <cell r="I6">
            <v>1</v>
          </cell>
          <cell r="J6" t="str">
            <v>VH</v>
          </cell>
          <cell r="K6">
            <v>1</v>
          </cell>
          <cell r="M6" t="str">
            <v>1 - Legislative Change</v>
          </cell>
          <cell r="R6" t="str">
            <v>M1 - Maintenance tasks not performed or incorrect</v>
          </cell>
        </row>
        <row r="7">
          <cell r="A7" t="str">
            <v>H</v>
          </cell>
          <cell r="B7">
            <v>7</v>
          </cell>
          <cell r="C7">
            <v>7</v>
          </cell>
          <cell r="D7">
            <v>7</v>
          </cell>
          <cell r="E7">
            <v>7</v>
          </cell>
          <cell r="F7">
            <v>7</v>
          </cell>
          <cell r="G7">
            <v>7</v>
          </cell>
          <cell r="H7" t="str">
            <v>H</v>
          </cell>
          <cell r="I7">
            <v>0.7</v>
          </cell>
          <cell r="J7" t="str">
            <v>H</v>
          </cell>
          <cell r="K7">
            <v>0.5</v>
          </cell>
          <cell r="M7" t="str">
            <v>2 - Growth</v>
          </cell>
          <cell r="R7" t="str">
            <v>M1 - Operator procedures not performed or incorrect</v>
          </cell>
        </row>
        <row r="8">
          <cell r="A8" t="str">
            <v>M</v>
          </cell>
          <cell r="B8">
            <v>4</v>
          </cell>
          <cell r="C8">
            <v>4</v>
          </cell>
          <cell r="D8">
            <v>4</v>
          </cell>
          <cell r="E8">
            <v>4</v>
          </cell>
          <cell r="F8">
            <v>4</v>
          </cell>
          <cell r="G8">
            <v>4</v>
          </cell>
          <cell r="H8" t="str">
            <v>M</v>
          </cell>
          <cell r="I8">
            <v>0.4</v>
          </cell>
          <cell r="J8" t="str">
            <v>M</v>
          </cell>
          <cell r="K8">
            <v>0.2</v>
          </cell>
          <cell r="M8" t="str">
            <v>3 - Change in User Base</v>
          </cell>
          <cell r="R8" t="str">
            <v>M2 - Inadequate maintenance staff levels</v>
          </cell>
        </row>
        <row r="9">
          <cell r="A9" t="str">
            <v>L</v>
          </cell>
          <cell r="B9">
            <v>2</v>
          </cell>
          <cell r="C9">
            <v>2</v>
          </cell>
          <cell r="D9">
            <v>2</v>
          </cell>
          <cell r="E9">
            <v>2</v>
          </cell>
          <cell r="F9">
            <v>2</v>
          </cell>
          <cell r="G9">
            <v>2</v>
          </cell>
          <cell r="H9" t="str">
            <v>L</v>
          </cell>
          <cell r="I9">
            <v>0.2</v>
          </cell>
          <cell r="J9" t="str">
            <v>L</v>
          </cell>
          <cell r="K9">
            <v>0.1</v>
          </cell>
          <cell r="M9" t="str">
            <v>4 - CLOS Failure</v>
          </cell>
          <cell r="R9" t="str">
            <v>M2 - Inadequate operating strategy and/or policy (incl. O&amp;M manuals)</v>
          </cell>
        </row>
        <row r="10">
          <cell r="A10" t="str">
            <v>VL</v>
          </cell>
          <cell r="B10">
            <v>1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 t="str">
            <v>VL</v>
          </cell>
          <cell r="I10">
            <v>0.1</v>
          </cell>
          <cell r="J10" t="str">
            <v>VL</v>
          </cell>
          <cell r="K10">
            <v>0.05</v>
          </cell>
          <cell r="M10" t="str">
            <v>5 - Age related deterioration</v>
          </cell>
          <cell r="R10" t="str">
            <v>M2 - Inadequate HSSE policies and procedures</v>
          </cell>
        </row>
        <row r="11">
          <cell r="M11" t="str">
            <v>6 - Obsolesence</v>
          </cell>
          <cell r="R11" t="str">
            <v>M2 - Inadequate maintenance policies and/or plans</v>
          </cell>
        </row>
        <row r="12">
          <cell r="M12" t="str">
            <v>7 - Known Safety Issue</v>
          </cell>
          <cell r="R12" t="str">
            <v>M2 - Inadequate maintenance scheduling</v>
          </cell>
        </row>
        <row r="13">
          <cell r="M13" t="str">
            <v>8 - Support for other BU's program</v>
          </cell>
          <cell r="R13" t="str">
            <v>M2 - Inadequate operational risk/contingency planning</v>
          </cell>
        </row>
        <row r="14">
          <cell r="M14" t="str">
            <v>9 - Change in City Policy / Priority</v>
          </cell>
          <cell r="R14" t="str">
            <v>M2 - Inappropriate cost saving action</v>
          </cell>
        </row>
        <row r="15">
          <cell r="M15" t="str">
            <v>10 - External Driver</v>
          </cell>
          <cell r="R15" t="str">
            <v>M3 - Natural age-related deterioration</v>
          </cell>
        </row>
        <row r="16">
          <cell r="M16" t="str">
            <v>11 - Cost Avoidance</v>
          </cell>
          <cell r="R16" t="str">
            <v>M3 - Accelerated age-related deterioration</v>
          </cell>
        </row>
        <row r="17">
          <cell r="M17" t="str">
            <v>12 - Other</v>
          </cell>
          <cell r="R17" t="str">
            <v>M3 - Historic growth and/or overloading</v>
          </cell>
        </row>
        <row r="18">
          <cell r="R18" t="str">
            <v>M3 - Underloading</v>
          </cell>
        </row>
        <row r="19">
          <cell r="R19" t="str">
            <v>M3 - Uneven loading</v>
          </cell>
        </row>
        <row r="20">
          <cell r="R20" t="str">
            <v>M3 - Inadequate design</v>
          </cell>
        </row>
        <row r="21">
          <cell r="R21" t="str">
            <v>M3 - Incorrect construction</v>
          </cell>
        </row>
        <row r="22">
          <cell r="R22" t="str">
            <v xml:space="preserve">M3 - Inadequate tools and equipment </v>
          </cell>
        </row>
        <row r="23">
          <cell r="M23" t="str">
            <v>1 - Trans Planning</v>
          </cell>
          <cell r="R23" t="str">
            <v>M3 - Absent assets</v>
          </cell>
        </row>
        <row r="24">
          <cell r="M24" t="str">
            <v>2 - Traffic Services</v>
          </cell>
          <cell r="R24" t="str">
            <v>M3 - Design standards waived</v>
          </cell>
        </row>
        <row r="25">
          <cell r="M25" t="str">
            <v>3 - Traffic Signals</v>
          </cell>
          <cell r="R25" t="str">
            <v>M4 - Inadequate spares and consumables</v>
          </cell>
        </row>
        <row r="26">
          <cell r="M26" t="str">
            <v>4 - Streets</v>
          </cell>
          <cell r="R26" t="str">
            <v>M4 - Parts no longer routinely manufactured</v>
          </cell>
        </row>
        <row r="27">
          <cell r="M27" t="str">
            <v>5 - Bridges</v>
          </cell>
          <cell r="R27" t="str">
            <v>M5 - Inappropriate external license/regulation</v>
          </cell>
        </row>
        <row r="28">
          <cell r="M28" t="str">
            <v>6 - Lighting</v>
          </cell>
          <cell r="R28" t="str">
            <v>M5 - Irregular/incorrect performance measurement procedures</v>
          </cell>
        </row>
        <row r="29">
          <cell r="M29" t="str">
            <v>7 - Other</v>
          </cell>
          <cell r="R29" t="str">
            <v>M6 - Legislative standard change</v>
          </cell>
        </row>
        <row r="30">
          <cell r="R30" t="str">
            <v>M6 - Extreme weather events</v>
          </cell>
        </row>
        <row r="31">
          <cell r="R31" t="str">
            <v>M6 - Extreme geotechnical events</v>
          </cell>
        </row>
        <row r="32">
          <cell r="R32" t="str">
            <v>M6 - Supplier failure</v>
          </cell>
        </row>
        <row r="33">
          <cell r="R33" t="str">
            <v>M6 - Third-party damage</v>
          </cell>
        </row>
        <row r="34">
          <cell r="R34" t="str">
            <v>M6 - Utility failure</v>
          </cell>
        </row>
        <row r="35">
          <cell r="R35" t="str">
            <v>M6 - Third party change to operating environment</v>
          </cell>
        </row>
        <row r="36">
          <cell r="R36" t="str">
            <v>M6 - Third party contamination</v>
          </cell>
        </row>
        <row r="37">
          <cell r="R37" t="str">
            <v>M6 - Customer load exceeds license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eeds Assessment"/>
      <sheetName val="Consequence Matrix"/>
      <sheetName val="Likelihood Matrix"/>
      <sheetName val="Chart1"/>
      <sheetName val="Chart2"/>
      <sheetName val="Chart3"/>
      <sheetName val="Chart4"/>
      <sheetName val="Chart5"/>
      <sheetName val="Rating Scales"/>
      <sheetName val="Risk Distribution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 t="str">
            <v>VH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ptions List"/>
      <sheetName val="Report"/>
      <sheetName val="Evaluation Sheet"/>
      <sheetName val="Conversion Tables"/>
      <sheetName val="Weighting Scale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2469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ptions List"/>
      <sheetName val="Report"/>
      <sheetName val="Evaluation Sheet"/>
      <sheetName val="Conversion Tables"/>
      <sheetName val="Weighting Scale"/>
      <sheetName val="FV sample"/>
      <sheetName val="Summary"/>
      <sheetName val="BC Appendix(new)"/>
      <sheetName val="NPV Option1"/>
      <sheetName val="NPV Option2"/>
      <sheetName val="NPV Option3"/>
      <sheetName val="NPV Option4"/>
      <sheetName val="Options Benefits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2469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C12" sqref="C12"/>
    </sheetView>
  </sheetViews>
  <sheetFormatPr defaultRowHeight="15" x14ac:dyDescent="0.25"/>
  <cols>
    <col min="2" max="2" width="22" customWidth="1"/>
    <col min="3" max="3" width="39.5703125" style="1" customWidth="1"/>
    <col min="4" max="4" width="20.140625" customWidth="1"/>
    <col min="5" max="5" width="20.42578125" customWidth="1"/>
  </cols>
  <sheetData>
    <row r="2" spans="2:5" ht="15.75" thickBot="1" x14ac:dyDescent="0.3"/>
    <row r="3" spans="2:5" ht="17.25" thickTop="1" thickBot="1" x14ac:dyDescent="0.3">
      <c r="B3" s="204" t="s">
        <v>148</v>
      </c>
      <c r="C3" s="205" t="s">
        <v>153</v>
      </c>
      <c r="D3" s="205" t="s">
        <v>149</v>
      </c>
      <c r="E3" s="205" t="s">
        <v>150</v>
      </c>
    </row>
    <row r="4" spans="2:5" ht="16.5" thickBot="1" x14ac:dyDescent="0.3">
      <c r="B4" s="206" t="s">
        <v>151</v>
      </c>
      <c r="C4" s="208" t="s">
        <v>155</v>
      </c>
      <c r="D4" s="207">
        <v>41640</v>
      </c>
      <c r="E4" s="208" t="s">
        <v>152</v>
      </c>
    </row>
    <row r="5" spans="2:5" ht="32.25" thickBot="1" x14ac:dyDescent="0.3">
      <c r="B5" s="206" t="s">
        <v>154</v>
      </c>
      <c r="C5" s="208" t="s">
        <v>156</v>
      </c>
      <c r="D5" s="209">
        <v>41739</v>
      </c>
      <c r="E5" s="208" t="s">
        <v>152</v>
      </c>
    </row>
    <row r="6" spans="2:5" ht="48" thickBot="1" x14ac:dyDescent="0.3">
      <c r="B6" s="206" t="s">
        <v>157</v>
      </c>
      <c r="C6" s="208" t="s">
        <v>158</v>
      </c>
      <c r="D6" s="209">
        <v>41891</v>
      </c>
      <c r="E6" s="208" t="s">
        <v>152</v>
      </c>
    </row>
    <row r="7" spans="2:5" ht="32.25" thickBot="1" x14ac:dyDescent="0.3">
      <c r="B7" s="206" t="s">
        <v>159</v>
      </c>
      <c r="C7" s="208" t="s">
        <v>160</v>
      </c>
      <c r="D7" s="209">
        <v>42072</v>
      </c>
      <c r="E7" s="208" t="s">
        <v>152</v>
      </c>
    </row>
  </sheetData>
  <sheetProtection password="DF5A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O11"/>
  <sheetViews>
    <sheetView showGridLines="0" tabSelected="1" zoomScale="80" zoomScaleNormal="80" workbookViewId="0">
      <selection activeCell="H5" sqref="H5"/>
    </sheetView>
  </sheetViews>
  <sheetFormatPr defaultRowHeight="15" x14ac:dyDescent="0.25"/>
  <cols>
    <col min="1" max="1" width="4.140625" customWidth="1"/>
    <col min="2" max="2" width="6.7109375" style="1" customWidth="1"/>
    <col min="3" max="3" width="14.42578125" customWidth="1"/>
    <col min="4" max="4" width="8.42578125" style="1" customWidth="1"/>
    <col min="5" max="5" width="13.5703125" customWidth="1"/>
    <col min="6" max="6" width="11.28515625" customWidth="1"/>
    <col min="7" max="7" width="13.140625" customWidth="1"/>
    <col min="8" max="8" width="13.85546875" customWidth="1"/>
    <col min="9" max="9" width="14.140625" style="1" customWidth="1"/>
    <col min="10" max="10" width="10.28515625" customWidth="1"/>
  </cols>
  <sheetData>
    <row r="1" spans="1:15" ht="14.25" customHeight="1" x14ac:dyDescent="0.25">
      <c r="A1" s="55"/>
      <c r="B1" s="55"/>
      <c r="C1" s="212"/>
      <c r="D1" s="212"/>
      <c r="E1" s="212"/>
      <c r="F1" s="212"/>
    </row>
    <row r="2" spans="1:15" ht="35.25" customHeight="1" thickBot="1" x14ac:dyDescent="0.35">
      <c r="B2" s="5"/>
      <c r="C2" s="213" t="s">
        <v>142</v>
      </c>
      <c r="D2" s="214"/>
      <c r="E2" s="214"/>
      <c r="F2" s="214"/>
    </row>
    <row r="3" spans="1:15" ht="32.25" customHeight="1" x14ac:dyDescent="0.25">
      <c r="C3" s="181" t="s">
        <v>72</v>
      </c>
      <c r="D3" s="215"/>
      <c r="E3" s="216"/>
      <c r="F3" s="217"/>
      <c r="G3" s="145"/>
      <c r="H3" s="1"/>
    </row>
    <row r="4" spans="1:15" ht="32.25" customHeight="1" x14ac:dyDescent="0.25">
      <c r="C4" s="168" t="s">
        <v>73</v>
      </c>
      <c r="D4" s="224">
        <v>2015</v>
      </c>
      <c r="E4" s="224"/>
      <c r="F4" s="225"/>
      <c r="G4" s="145"/>
      <c r="H4" s="56"/>
      <c r="I4" s="56"/>
    </row>
    <row r="5" spans="1:15" ht="32.25" customHeight="1" thickBot="1" x14ac:dyDescent="0.3">
      <c r="C5" s="169" t="s">
        <v>74</v>
      </c>
      <c r="D5" s="226">
        <v>0.06</v>
      </c>
      <c r="E5" s="226"/>
      <c r="F5" s="227"/>
      <c r="G5" s="145"/>
      <c r="H5" s="56"/>
      <c r="I5" s="56"/>
    </row>
    <row r="6" spans="1:15" ht="65.25" customHeight="1" thickBot="1" x14ac:dyDescent="0.3">
      <c r="B6" s="201" t="s">
        <v>71</v>
      </c>
      <c r="C6" s="220" t="s">
        <v>71</v>
      </c>
      <c r="D6" s="221"/>
      <c r="E6" s="202" t="s">
        <v>138</v>
      </c>
      <c r="F6" s="202" t="s">
        <v>139</v>
      </c>
      <c r="G6" s="203" t="s">
        <v>140</v>
      </c>
      <c r="H6" s="203" t="s">
        <v>147</v>
      </c>
      <c r="I6" s="203" t="s">
        <v>145</v>
      </c>
      <c r="J6" s="179" t="s">
        <v>141</v>
      </c>
      <c r="M6" s="1"/>
      <c r="N6" s="1"/>
      <c r="O6" s="1"/>
    </row>
    <row r="7" spans="1:15" ht="32.25" customHeight="1" thickBot="1" x14ac:dyDescent="0.3">
      <c r="B7" s="193">
        <v>1</v>
      </c>
      <c r="C7" s="222"/>
      <c r="D7" s="223"/>
      <c r="E7" s="185" t="str">
        <f>IF('NPV Option1'!C22=0,"",'NPV Option1'!C22)</f>
        <v/>
      </c>
      <c r="F7" s="186" t="str">
        <f>IF('NPV Option1'!C34=0,"",'NPV Option1'!C34)</f>
        <v/>
      </c>
      <c r="G7" s="187" t="str">
        <f>IF('NPV Option1'!C22+'NPV Option1'!C34=0,"",'NPV Option1'!C22+'NPV Option1'!C34)</f>
        <v/>
      </c>
      <c r="H7" s="188" t="str">
        <f>IF(Benefits!AG13=0,"",Benefits!AG13)</f>
        <v/>
      </c>
      <c r="I7" s="188" t="e">
        <f>Benefits!$DD$13</f>
        <v>#DIV/0!</v>
      </c>
      <c r="J7" s="180" t="str">
        <f>IF(Benefits!DE13=0,"",Benefits!DE13)</f>
        <v/>
      </c>
      <c r="M7" s="1"/>
      <c r="N7" s="1"/>
      <c r="O7" s="1"/>
    </row>
    <row r="8" spans="1:15" ht="32.25" customHeight="1" thickBot="1" x14ac:dyDescent="0.3">
      <c r="B8" s="194">
        <v>2</v>
      </c>
      <c r="C8" s="228"/>
      <c r="D8" s="229"/>
      <c r="E8" s="189" t="str">
        <f>IF('NPV Option2'!C22=0,"",'NPV Option2'!C22)</f>
        <v/>
      </c>
      <c r="F8" s="190" t="str">
        <f>IF('NPV Option2'!C34=0,"",'NPV Option2'!C34)</f>
        <v/>
      </c>
      <c r="G8" s="191" t="str">
        <f>IF('NPV Option2'!C22+'NPV Option2'!C34=0,"",'NPV Option2'!C22+'NPV Option2'!C34)</f>
        <v/>
      </c>
      <c r="H8" s="192" t="str">
        <f>IF(Benefits!AG22=0,"",Benefits!AG22)</f>
        <v/>
      </c>
      <c r="I8" s="188" t="e">
        <f>Benefits!$DD$14</f>
        <v>#DIV/0!</v>
      </c>
      <c r="J8" s="180" t="str">
        <f>IF(Benefits!DE14=0,"",Benefits!DE14)</f>
        <v/>
      </c>
      <c r="M8" s="1"/>
      <c r="N8" s="1"/>
      <c r="O8" s="1"/>
    </row>
    <row r="9" spans="1:15" ht="32.25" customHeight="1" thickBot="1" x14ac:dyDescent="0.3">
      <c r="B9" s="194">
        <v>3</v>
      </c>
      <c r="C9" s="228"/>
      <c r="D9" s="229"/>
      <c r="E9" s="189" t="str">
        <f>IF('NPV Option3'!C22=0,"",'NPV Option3'!C22)</f>
        <v/>
      </c>
      <c r="F9" s="190" t="str">
        <f>IF('NPV Option3'!C34=0,"",'NPV Option3'!C34)</f>
        <v/>
      </c>
      <c r="G9" s="191" t="str">
        <f>IF('NPV Option3'!C22+'NPV Option3'!C34=0,"",'NPV Option3'!C22+'NPV Option3'!C34)</f>
        <v/>
      </c>
      <c r="H9" s="192" t="str">
        <f>IF(Benefits!AG31=0,"",Benefits!AG31)</f>
        <v/>
      </c>
      <c r="I9" s="188" t="e">
        <f>Benefits!$DD$15</f>
        <v>#DIV/0!</v>
      </c>
      <c r="J9" s="180" t="str">
        <f>IF(Benefits!DE15=0,"",Benefits!DE15)</f>
        <v/>
      </c>
      <c r="M9" s="1"/>
      <c r="N9" s="1"/>
      <c r="O9" s="1"/>
    </row>
    <row r="10" spans="1:15" ht="32.25" customHeight="1" thickBot="1" x14ac:dyDescent="0.3">
      <c r="B10" s="195">
        <v>4</v>
      </c>
      <c r="C10" s="218"/>
      <c r="D10" s="219"/>
      <c r="E10" s="196" t="str">
        <f>IF('NPV Option4'!C22=0,"",'NPV Option4'!C22)</f>
        <v/>
      </c>
      <c r="F10" s="197" t="str">
        <f>IF('NPV Option4'!C34=0,"",'NPV Option4'!C34)</f>
        <v/>
      </c>
      <c r="G10" s="198" t="str">
        <f>IF('NPV Option4'!C22+'NPV Option4'!C34=0,"",'NPV Option4'!C22+'NPV Option4'!C34)</f>
        <v/>
      </c>
      <c r="H10" s="199" t="str">
        <f>IF(Benefits!AG40=0,"",Benefits!AG40)</f>
        <v/>
      </c>
      <c r="I10" s="188" t="e">
        <f>Benefits!$DD$16</f>
        <v>#DIV/0!</v>
      </c>
      <c r="J10" s="180" t="str">
        <f>IF(Benefits!DE16=0,"",Benefits!DE16)</f>
        <v/>
      </c>
      <c r="M10" s="1"/>
      <c r="N10" s="1"/>
      <c r="O10" s="1"/>
    </row>
    <row r="11" spans="1:15" x14ac:dyDescent="0.25">
      <c r="C11" s="57" t="s">
        <v>143</v>
      </c>
      <c r="M11" s="1"/>
      <c r="N11" s="1"/>
      <c r="O11" s="1"/>
    </row>
  </sheetData>
  <sheetProtection password="CCBE" sheet="1" objects="1" scenarios="1" formatCells="0" formatColumns="0" formatRows="0" insertColumns="0" insertRows="0" insertHyperlinks="0" deleteColumns="0" deleteRows="0" sort="0" autoFilter="0" pivotTables="0"/>
  <mergeCells count="10">
    <mergeCell ref="C1:F1"/>
    <mergeCell ref="C2:F2"/>
    <mergeCell ref="D3:F3"/>
    <mergeCell ref="C10:D10"/>
    <mergeCell ref="C6:D6"/>
    <mergeCell ref="C7:D7"/>
    <mergeCell ref="D4:F4"/>
    <mergeCell ref="D5:F5"/>
    <mergeCell ref="C8:D8"/>
    <mergeCell ref="C9:D9"/>
  </mergeCells>
  <pageMargins left="0.7" right="0.7" top="0.75" bottom="0.75" header="0.3" footer="0.3"/>
  <pageSetup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S72"/>
  <sheetViews>
    <sheetView showGridLines="0" zoomScale="70" zoomScaleNormal="70" workbookViewId="0">
      <pane xSplit="3" ySplit="10" topLeftCell="D11" activePane="bottomRight" state="frozen"/>
      <selection activeCell="EH7" sqref="EH7"/>
      <selection pane="topRight" activeCell="EH7" sqref="EH7"/>
      <selection pane="bottomLeft" activeCell="EH7" sqref="EH7"/>
      <selection pane="bottomRight" activeCell="C22" sqref="C22"/>
    </sheetView>
  </sheetViews>
  <sheetFormatPr defaultRowHeight="15" x14ac:dyDescent="0.25"/>
  <cols>
    <col min="1" max="1" width="21.7109375" style="8" customWidth="1"/>
    <col min="2" max="2" width="54" style="8" customWidth="1"/>
    <col min="3" max="3" width="14.42578125" style="8" customWidth="1"/>
    <col min="4" max="53" width="13" style="8" customWidth="1"/>
    <col min="54" max="54" width="9.140625" style="8"/>
    <col min="55" max="86" width="9.140625" style="8" customWidth="1"/>
    <col min="87" max="98" width="9.140625" style="8"/>
    <col min="99" max="149" width="11.140625" style="8" customWidth="1"/>
    <col min="150" max="16384" width="9.140625" style="8"/>
  </cols>
  <sheetData>
    <row r="1" spans="1:149" ht="21" customHeight="1" x14ac:dyDescent="0.25">
      <c r="A1" s="55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149" ht="21" customHeight="1" x14ac:dyDescent="0.25">
      <c r="A2" s="55" t="s">
        <v>11</v>
      </c>
      <c r="B2" s="3"/>
      <c r="C2" s="43"/>
    </row>
    <row r="3" spans="1:149" ht="21" customHeight="1" x14ac:dyDescent="0.3">
      <c r="A3" s="5" t="s">
        <v>69</v>
      </c>
      <c r="C3" s="9"/>
    </row>
    <row r="4" spans="1:149" ht="15.75" thickBot="1" x14ac:dyDescent="0.3">
      <c r="A4" s="6"/>
      <c r="C4" s="9"/>
    </row>
    <row r="5" spans="1:149" ht="22.5" customHeight="1" x14ac:dyDescent="0.25">
      <c r="A5" s="80" t="s">
        <v>70</v>
      </c>
      <c r="B5" s="80"/>
      <c r="C5" s="80"/>
    </row>
    <row r="6" spans="1:149" ht="22.5" customHeight="1" x14ac:dyDescent="0.25">
      <c r="A6" s="230">
        <f>Summary!D3</f>
        <v>0</v>
      </c>
      <c r="B6" s="230"/>
      <c r="C6" s="230"/>
    </row>
    <row r="7" spans="1:149" ht="22.5" customHeight="1" x14ac:dyDescent="0.25">
      <c r="A7" s="230" t="str">
        <f>"Option 1: "&amp;Summary!C7</f>
        <v xml:space="preserve">Option 1: </v>
      </c>
      <c r="B7" s="230"/>
      <c r="C7" s="230"/>
    </row>
    <row r="8" spans="1:149" ht="15.75" thickBot="1" x14ac:dyDescent="0.3">
      <c r="C8" s="10"/>
    </row>
    <row r="9" spans="1:149" ht="30.75" customHeight="1" thickBot="1" x14ac:dyDescent="0.3">
      <c r="A9" s="48" t="s">
        <v>12</v>
      </c>
      <c r="B9" s="49"/>
      <c r="C9" s="17"/>
      <c r="D9" s="231" t="s">
        <v>66</v>
      </c>
      <c r="E9" s="232"/>
      <c r="F9" s="232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1"/>
    </row>
    <row r="10" spans="1:149" ht="30.75" customHeight="1" thickBot="1" x14ac:dyDescent="0.3">
      <c r="A10" s="69" t="s">
        <v>2</v>
      </c>
      <c r="B10" s="70" t="s">
        <v>0</v>
      </c>
      <c r="C10" s="71" t="s">
        <v>64</v>
      </c>
      <c r="D10" s="72">
        <f>BaseYear</f>
        <v>2015</v>
      </c>
      <c r="E10" s="73">
        <f>D10+1</f>
        <v>2016</v>
      </c>
      <c r="F10" s="73">
        <f t="shared" ref="F10:AF10" si="0">E10+1</f>
        <v>2017</v>
      </c>
      <c r="G10" s="73">
        <f t="shared" si="0"/>
        <v>2018</v>
      </c>
      <c r="H10" s="73">
        <f t="shared" si="0"/>
        <v>2019</v>
      </c>
      <c r="I10" s="73">
        <f t="shared" si="0"/>
        <v>2020</v>
      </c>
      <c r="J10" s="73">
        <f t="shared" si="0"/>
        <v>2021</v>
      </c>
      <c r="K10" s="73">
        <f t="shared" si="0"/>
        <v>2022</v>
      </c>
      <c r="L10" s="73">
        <f t="shared" si="0"/>
        <v>2023</v>
      </c>
      <c r="M10" s="73">
        <f t="shared" si="0"/>
        <v>2024</v>
      </c>
      <c r="N10" s="73">
        <f t="shared" si="0"/>
        <v>2025</v>
      </c>
      <c r="O10" s="73">
        <f t="shared" si="0"/>
        <v>2026</v>
      </c>
      <c r="P10" s="73">
        <f t="shared" si="0"/>
        <v>2027</v>
      </c>
      <c r="Q10" s="73">
        <f t="shared" si="0"/>
        <v>2028</v>
      </c>
      <c r="R10" s="73">
        <f t="shared" si="0"/>
        <v>2029</v>
      </c>
      <c r="S10" s="73">
        <f t="shared" si="0"/>
        <v>2030</v>
      </c>
      <c r="T10" s="73">
        <f t="shared" si="0"/>
        <v>2031</v>
      </c>
      <c r="U10" s="73">
        <f t="shared" si="0"/>
        <v>2032</v>
      </c>
      <c r="V10" s="73">
        <f t="shared" si="0"/>
        <v>2033</v>
      </c>
      <c r="W10" s="73">
        <f t="shared" si="0"/>
        <v>2034</v>
      </c>
      <c r="X10" s="73">
        <f t="shared" si="0"/>
        <v>2035</v>
      </c>
      <c r="Y10" s="73">
        <f t="shared" si="0"/>
        <v>2036</v>
      </c>
      <c r="Z10" s="73">
        <f t="shared" si="0"/>
        <v>2037</v>
      </c>
      <c r="AA10" s="73">
        <f t="shared" si="0"/>
        <v>2038</v>
      </c>
      <c r="AB10" s="73">
        <f t="shared" si="0"/>
        <v>2039</v>
      </c>
      <c r="AC10" s="73">
        <f t="shared" si="0"/>
        <v>2040</v>
      </c>
      <c r="AD10" s="73">
        <f t="shared" si="0"/>
        <v>2041</v>
      </c>
      <c r="AE10" s="73">
        <f t="shared" si="0"/>
        <v>2042</v>
      </c>
      <c r="AF10" s="73">
        <f t="shared" si="0"/>
        <v>2043</v>
      </c>
      <c r="AG10" s="73">
        <f t="shared" ref="AG10" si="1">AF10+1</f>
        <v>2044</v>
      </c>
      <c r="AH10" s="73">
        <f t="shared" ref="AH10" si="2">AG10+1</f>
        <v>2045</v>
      </c>
      <c r="AI10" s="73">
        <f t="shared" ref="AI10" si="3">AH10+1</f>
        <v>2046</v>
      </c>
      <c r="AJ10" s="73">
        <f t="shared" ref="AJ10" si="4">AI10+1</f>
        <v>2047</v>
      </c>
      <c r="AK10" s="73">
        <f t="shared" ref="AK10" si="5">AJ10+1</f>
        <v>2048</v>
      </c>
      <c r="AL10" s="73">
        <f t="shared" ref="AL10" si="6">AK10+1</f>
        <v>2049</v>
      </c>
      <c r="AM10" s="73">
        <f t="shared" ref="AM10" si="7">AL10+1</f>
        <v>2050</v>
      </c>
      <c r="AN10" s="73">
        <f t="shared" ref="AN10" si="8">AM10+1</f>
        <v>2051</v>
      </c>
      <c r="AO10" s="73">
        <f t="shared" ref="AO10" si="9">AN10+1</f>
        <v>2052</v>
      </c>
      <c r="AP10" s="73">
        <f t="shared" ref="AP10" si="10">AO10+1</f>
        <v>2053</v>
      </c>
      <c r="AQ10" s="73">
        <f t="shared" ref="AQ10" si="11">AP10+1</f>
        <v>2054</v>
      </c>
      <c r="AR10" s="73">
        <f t="shared" ref="AR10" si="12">AQ10+1</f>
        <v>2055</v>
      </c>
      <c r="AS10" s="73">
        <f t="shared" ref="AS10" si="13">AR10+1</f>
        <v>2056</v>
      </c>
      <c r="AT10" s="73">
        <f t="shared" ref="AT10" si="14">AS10+1</f>
        <v>2057</v>
      </c>
      <c r="AU10" s="73">
        <f t="shared" ref="AU10" si="15">AT10+1</f>
        <v>2058</v>
      </c>
      <c r="AV10" s="73">
        <f t="shared" ref="AV10" si="16">AU10+1</f>
        <v>2059</v>
      </c>
      <c r="AW10" s="73">
        <f t="shared" ref="AW10" si="17">AV10+1</f>
        <v>2060</v>
      </c>
      <c r="AX10" s="73">
        <f t="shared" ref="AX10" si="18">AW10+1</f>
        <v>2061</v>
      </c>
      <c r="AY10" s="73">
        <f t="shared" ref="AY10" si="19">AX10+1</f>
        <v>2062</v>
      </c>
      <c r="AZ10" s="73">
        <f t="shared" ref="AZ10" si="20">AY10+1</f>
        <v>2063</v>
      </c>
      <c r="BA10" s="74">
        <v>2063</v>
      </c>
      <c r="CU10" s="52" t="s">
        <v>64</v>
      </c>
      <c r="CV10" s="23">
        <f>BaseYear</f>
        <v>2015</v>
      </c>
      <c r="CW10" s="23">
        <f>CV10+1</f>
        <v>2016</v>
      </c>
      <c r="CX10" s="23">
        <f t="shared" ref="CX10" si="21">CW10+1</f>
        <v>2017</v>
      </c>
      <c r="CY10" s="23">
        <f t="shared" ref="CY10" si="22">CX10+1</f>
        <v>2018</v>
      </c>
      <c r="CZ10" s="23">
        <f t="shared" ref="CZ10" si="23">CY10+1</f>
        <v>2019</v>
      </c>
      <c r="DA10" s="23">
        <f t="shared" ref="DA10" si="24">CZ10+1</f>
        <v>2020</v>
      </c>
      <c r="DB10" s="23">
        <f t="shared" ref="DB10" si="25">DA10+1</f>
        <v>2021</v>
      </c>
      <c r="DC10" s="23">
        <f t="shared" ref="DC10" si="26">DB10+1</f>
        <v>2022</v>
      </c>
      <c r="DD10" s="23">
        <f t="shared" ref="DD10" si="27">DC10+1</f>
        <v>2023</v>
      </c>
      <c r="DE10" s="23">
        <f t="shared" ref="DE10" si="28">DD10+1</f>
        <v>2024</v>
      </c>
      <c r="DF10" s="23">
        <f t="shared" ref="DF10" si="29">DE10+1</f>
        <v>2025</v>
      </c>
      <c r="DG10" s="23">
        <f t="shared" ref="DG10" si="30">DF10+1</f>
        <v>2026</v>
      </c>
      <c r="DH10" s="23">
        <f t="shared" ref="DH10" si="31">DG10+1</f>
        <v>2027</v>
      </c>
      <c r="DI10" s="23">
        <f t="shared" ref="DI10" si="32">DH10+1</f>
        <v>2028</v>
      </c>
      <c r="DJ10" s="23">
        <f t="shared" ref="DJ10" si="33">DI10+1</f>
        <v>2029</v>
      </c>
      <c r="DK10" s="23">
        <f t="shared" ref="DK10" si="34">DJ10+1</f>
        <v>2030</v>
      </c>
      <c r="DL10" s="23">
        <f t="shared" ref="DL10" si="35">DK10+1</f>
        <v>2031</v>
      </c>
      <c r="DM10" s="23">
        <f t="shared" ref="DM10" si="36">DL10+1</f>
        <v>2032</v>
      </c>
      <c r="DN10" s="23">
        <f t="shared" ref="DN10" si="37">DM10+1</f>
        <v>2033</v>
      </c>
      <c r="DO10" s="23">
        <f t="shared" ref="DO10" si="38">DN10+1</f>
        <v>2034</v>
      </c>
      <c r="DP10" s="23">
        <f t="shared" ref="DP10" si="39">DO10+1</f>
        <v>2035</v>
      </c>
      <c r="DQ10" s="23">
        <f t="shared" ref="DQ10" si="40">DP10+1</f>
        <v>2036</v>
      </c>
      <c r="DR10" s="23">
        <f t="shared" ref="DR10" si="41">DQ10+1</f>
        <v>2037</v>
      </c>
      <c r="DS10" s="23">
        <f t="shared" ref="DS10" si="42">DR10+1</f>
        <v>2038</v>
      </c>
      <c r="DT10" s="23">
        <f t="shared" ref="DT10" si="43">DS10+1</f>
        <v>2039</v>
      </c>
      <c r="DU10" s="23">
        <f t="shared" ref="DU10" si="44">DT10+1</f>
        <v>2040</v>
      </c>
      <c r="DV10" s="23">
        <f t="shared" ref="DV10" si="45">DU10+1</f>
        <v>2041</v>
      </c>
      <c r="DW10" s="23">
        <f t="shared" ref="DW10" si="46">DV10+1</f>
        <v>2042</v>
      </c>
      <c r="DX10" s="23">
        <f t="shared" ref="DX10" si="47">DW10+1</f>
        <v>2043</v>
      </c>
      <c r="DY10" s="23">
        <f t="shared" ref="DY10" si="48">DX10+1</f>
        <v>2044</v>
      </c>
      <c r="DZ10" s="155">
        <f t="shared" ref="DZ10" si="49">DY10+1</f>
        <v>2045</v>
      </c>
      <c r="EA10" s="155">
        <f t="shared" ref="EA10" si="50">DZ10+1</f>
        <v>2046</v>
      </c>
      <c r="EB10" s="155">
        <f t="shared" ref="EB10" si="51">EA10+1</f>
        <v>2047</v>
      </c>
      <c r="EC10" s="155">
        <f t="shared" ref="EC10" si="52">EB10+1</f>
        <v>2048</v>
      </c>
      <c r="ED10" s="155">
        <f t="shared" ref="ED10" si="53">EC10+1</f>
        <v>2049</v>
      </c>
      <c r="EE10" s="155">
        <f t="shared" ref="EE10" si="54">ED10+1</f>
        <v>2050</v>
      </c>
      <c r="EF10" s="155">
        <f t="shared" ref="EF10" si="55">EE10+1</f>
        <v>2051</v>
      </c>
      <c r="EG10" s="155">
        <f t="shared" ref="EG10" si="56">EF10+1</f>
        <v>2052</v>
      </c>
      <c r="EH10" s="155">
        <f t="shared" ref="EH10" si="57">EG10+1</f>
        <v>2053</v>
      </c>
      <c r="EI10" s="155">
        <f t="shared" ref="EI10" si="58">EH10+1</f>
        <v>2054</v>
      </c>
      <c r="EJ10" s="155">
        <f t="shared" ref="EJ10" si="59">EI10+1</f>
        <v>2055</v>
      </c>
      <c r="EK10" s="155">
        <f t="shared" ref="EK10" si="60">EJ10+1</f>
        <v>2056</v>
      </c>
      <c r="EL10" s="155">
        <f t="shared" ref="EL10" si="61">EK10+1</f>
        <v>2057</v>
      </c>
      <c r="EM10" s="155">
        <f t="shared" ref="EM10" si="62">EL10+1</f>
        <v>2058</v>
      </c>
      <c r="EN10" s="155">
        <f t="shared" ref="EN10" si="63">EM10+1</f>
        <v>2059</v>
      </c>
      <c r="EO10" s="155">
        <f t="shared" ref="EO10" si="64">EN10+1</f>
        <v>2060</v>
      </c>
      <c r="EP10" s="155">
        <f t="shared" ref="EP10" si="65">EO10+1</f>
        <v>2061</v>
      </c>
      <c r="EQ10" s="155">
        <f t="shared" ref="EQ10" si="66">EP10+1</f>
        <v>2062</v>
      </c>
      <c r="ER10" s="155">
        <f t="shared" ref="ER10" si="67">EQ10+1</f>
        <v>2063</v>
      </c>
      <c r="ES10" s="155">
        <f t="shared" ref="ES10" si="68">ER10+1</f>
        <v>2064</v>
      </c>
    </row>
    <row r="11" spans="1:149" ht="22.5" customHeight="1" x14ac:dyDescent="0.25">
      <c r="A11" s="58" t="s">
        <v>63</v>
      </c>
      <c r="B11" s="62"/>
      <c r="C11" s="47"/>
      <c r="D11" s="45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6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</row>
    <row r="12" spans="1:149" ht="22.5" customHeight="1" x14ac:dyDescent="0.25">
      <c r="A12" s="146"/>
      <c r="B12" s="63"/>
      <c r="C12" s="76" t="str">
        <f>IF(CU12=0,"",CU12)</f>
        <v/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83"/>
      <c r="CU12" s="54">
        <f t="shared" ref="CU12:CU22" si="69">CV12+NPV(DiscountRate,CW12:ES12)</f>
        <v>0</v>
      </c>
      <c r="CV12" s="161">
        <f t="shared" ref="CV12:DT12" si="70">IF(D12="",0,D12)</f>
        <v>0</v>
      </c>
      <c r="CW12" s="161">
        <f t="shared" si="70"/>
        <v>0</v>
      </c>
      <c r="CX12" s="161">
        <f t="shared" si="70"/>
        <v>0</v>
      </c>
      <c r="CY12" s="161">
        <f t="shared" si="70"/>
        <v>0</v>
      </c>
      <c r="CZ12" s="161">
        <f t="shared" si="70"/>
        <v>0</v>
      </c>
      <c r="DA12" s="161">
        <f t="shared" si="70"/>
        <v>0</v>
      </c>
      <c r="DB12" s="161">
        <f t="shared" si="70"/>
        <v>0</v>
      </c>
      <c r="DC12" s="161">
        <f t="shared" si="70"/>
        <v>0</v>
      </c>
      <c r="DD12" s="161">
        <f t="shared" si="70"/>
        <v>0</v>
      </c>
      <c r="DE12" s="161">
        <f t="shared" si="70"/>
        <v>0</v>
      </c>
      <c r="DF12" s="161">
        <f t="shared" si="70"/>
        <v>0</v>
      </c>
      <c r="DG12" s="161">
        <f t="shared" si="70"/>
        <v>0</v>
      </c>
      <c r="DH12" s="161">
        <f t="shared" si="70"/>
        <v>0</v>
      </c>
      <c r="DI12" s="161">
        <f t="shared" si="70"/>
        <v>0</v>
      </c>
      <c r="DJ12" s="161">
        <f t="shared" si="70"/>
        <v>0</v>
      </c>
      <c r="DK12" s="161">
        <f t="shared" si="70"/>
        <v>0</v>
      </c>
      <c r="DL12" s="161">
        <f t="shared" si="70"/>
        <v>0</v>
      </c>
      <c r="DM12" s="161">
        <f t="shared" si="70"/>
        <v>0</v>
      </c>
      <c r="DN12" s="161">
        <f t="shared" si="70"/>
        <v>0</v>
      </c>
      <c r="DO12" s="161">
        <f t="shared" si="70"/>
        <v>0</v>
      </c>
      <c r="DP12" s="161">
        <f t="shared" si="70"/>
        <v>0</v>
      </c>
      <c r="DQ12" s="161">
        <f t="shared" si="70"/>
        <v>0</v>
      </c>
      <c r="DR12" s="161">
        <f t="shared" si="70"/>
        <v>0</v>
      </c>
      <c r="DS12" s="161">
        <f t="shared" si="70"/>
        <v>0</v>
      </c>
      <c r="DT12" s="161">
        <f t="shared" si="70"/>
        <v>0</v>
      </c>
      <c r="DU12" s="161">
        <f t="shared" ref="DU12:ES22" si="71">IF(AC12="",0,AC12)</f>
        <v>0</v>
      </c>
      <c r="DV12" s="161">
        <f t="shared" si="71"/>
        <v>0</v>
      </c>
      <c r="DW12" s="161">
        <f t="shared" si="71"/>
        <v>0</v>
      </c>
      <c r="DX12" s="161">
        <f t="shared" si="71"/>
        <v>0</v>
      </c>
      <c r="DY12" s="161">
        <f t="shared" si="71"/>
        <v>0</v>
      </c>
      <c r="DZ12" s="161">
        <f t="shared" si="71"/>
        <v>0</v>
      </c>
      <c r="EA12" s="161">
        <f t="shared" si="71"/>
        <v>0</v>
      </c>
      <c r="EB12" s="161">
        <f t="shared" si="71"/>
        <v>0</v>
      </c>
      <c r="EC12" s="161">
        <f t="shared" si="71"/>
        <v>0</v>
      </c>
      <c r="ED12" s="161">
        <f t="shared" si="71"/>
        <v>0</v>
      </c>
      <c r="EE12" s="161">
        <f t="shared" si="71"/>
        <v>0</v>
      </c>
      <c r="EF12" s="161">
        <f t="shared" si="71"/>
        <v>0</v>
      </c>
      <c r="EG12" s="161">
        <f t="shared" si="71"/>
        <v>0</v>
      </c>
      <c r="EH12" s="161">
        <f t="shared" si="71"/>
        <v>0</v>
      </c>
      <c r="EI12" s="161">
        <f t="shared" si="71"/>
        <v>0</v>
      </c>
      <c r="EJ12" s="161">
        <f t="shared" si="71"/>
        <v>0</v>
      </c>
      <c r="EK12" s="161">
        <f t="shared" si="71"/>
        <v>0</v>
      </c>
      <c r="EL12" s="161">
        <f t="shared" si="71"/>
        <v>0</v>
      </c>
      <c r="EM12" s="161">
        <f t="shared" si="71"/>
        <v>0</v>
      </c>
      <c r="EN12" s="161">
        <f t="shared" si="71"/>
        <v>0</v>
      </c>
      <c r="EO12" s="161">
        <f t="shared" si="71"/>
        <v>0</v>
      </c>
      <c r="EP12" s="161">
        <f t="shared" si="71"/>
        <v>0</v>
      </c>
      <c r="EQ12" s="161">
        <f t="shared" si="71"/>
        <v>0</v>
      </c>
      <c r="ER12" s="161">
        <f t="shared" si="71"/>
        <v>0</v>
      </c>
      <c r="ES12" s="161">
        <f t="shared" si="71"/>
        <v>0</v>
      </c>
    </row>
    <row r="13" spans="1:149" ht="22.5" customHeight="1" x14ac:dyDescent="0.25">
      <c r="A13" s="146"/>
      <c r="B13" s="63"/>
      <c r="C13" s="76" t="str">
        <f t="shared" ref="C13:C21" si="72">IF(CU13=0,"",CU13)</f>
        <v/>
      </c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83"/>
      <c r="CU13" s="54">
        <f t="shared" si="69"/>
        <v>0</v>
      </c>
      <c r="CV13" s="161">
        <f t="shared" ref="CV13:CV34" si="73">IF(D13="",0,D13)</f>
        <v>0</v>
      </c>
      <c r="CW13" s="161">
        <f t="shared" ref="CW13:CW34" si="74">IF(E13="",0,E13)</f>
        <v>0</v>
      </c>
      <c r="CX13" s="161">
        <f t="shared" ref="CX13:CX34" si="75">IF(F13="",0,F13)</f>
        <v>0</v>
      </c>
      <c r="CY13" s="161">
        <f t="shared" ref="CY13:CY34" si="76">IF(G13="",0,G13)</f>
        <v>0</v>
      </c>
      <c r="CZ13" s="161">
        <f t="shared" ref="CZ13:CZ34" si="77">IF(H13="",0,H13)</f>
        <v>0</v>
      </c>
      <c r="DA13" s="161">
        <f t="shared" ref="DA13:DA34" si="78">IF(I13="",0,I13)</f>
        <v>0</v>
      </c>
      <c r="DB13" s="161">
        <f t="shared" ref="DB13:DB34" si="79">IF(J13="",0,J13)</f>
        <v>0</v>
      </c>
      <c r="DC13" s="161">
        <f t="shared" ref="DC13:DC34" si="80">IF(K13="",0,K13)</f>
        <v>0</v>
      </c>
      <c r="DD13" s="161">
        <f t="shared" ref="DD13:DD34" si="81">IF(L13="",0,L13)</f>
        <v>0</v>
      </c>
      <c r="DE13" s="161">
        <f t="shared" ref="DE13:DE34" si="82">IF(M13="",0,M13)</f>
        <v>0</v>
      </c>
      <c r="DF13" s="161">
        <f t="shared" ref="DF13:DF34" si="83">IF(N13="",0,N13)</f>
        <v>0</v>
      </c>
      <c r="DG13" s="161">
        <f t="shared" ref="DG13:DG34" si="84">IF(O13="",0,O13)</f>
        <v>0</v>
      </c>
      <c r="DH13" s="161">
        <f t="shared" ref="DH13:DH34" si="85">IF(P13="",0,P13)</f>
        <v>0</v>
      </c>
      <c r="DI13" s="161">
        <f t="shared" ref="DI13:DI34" si="86">IF(Q13="",0,Q13)</f>
        <v>0</v>
      </c>
      <c r="DJ13" s="161">
        <f t="shared" ref="DJ13:DJ34" si="87">IF(R13="",0,R13)</f>
        <v>0</v>
      </c>
      <c r="DK13" s="161">
        <f t="shared" ref="DK13:DK34" si="88">IF(S13="",0,S13)</f>
        <v>0</v>
      </c>
      <c r="DL13" s="161">
        <f t="shared" ref="DL13:DL34" si="89">IF(T13="",0,T13)</f>
        <v>0</v>
      </c>
      <c r="DM13" s="161">
        <f t="shared" ref="DM13:DM34" si="90">IF(U13="",0,U13)</f>
        <v>0</v>
      </c>
      <c r="DN13" s="161">
        <f t="shared" ref="DN13:DN34" si="91">IF(V13="",0,V13)</f>
        <v>0</v>
      </c>
      <c r="DO13" s="161">
        <f t="shared" ref="DO13:DO34" si="92">IF(W13="",0,W13)</f>
        <v>0</v>
      </c>
      <c r="DP13" s="161">
        <f t="shared" ref="DP13:DP34" si="93">IF(X13="",0,X13)</f>
        <v>0</v>
      </c>
      <c r="DQ13" s="161">
        <f t="shared" ref="DQ13:DQ34" si="94">IF(Y13="",0,Y13)</f>
        <v>0</v>
      </c>
      <c r="DR13" s="161">
        <f t="shared" ref="DR13:DR34" si="95">IF(Z13="",0,Z13)</f>
        <v>0</v>
      </c>
      <c r="DS13" s="161">
        <f t="shared" ref="DS13:DS34" si="96">IF(AA13="",0,AA13)</f>
        <v>0</v>
      </c>
      <c r="DT13" s="161">
        <f t="shared" ref="DT13:DT34" si="97">IF(AB13="",0,AB13)</f>
        <v>0</v>
      </c>
      <c r="DU13" s="161">
        <f t="shared" si="71"/>
        <v>0</v>
      </c>
      <c r="DV13" s="161">
        <f t="shared" si="71"/>
        <v>0</v>
      </c>
      <c r="DW13" s="161">
        <f t="shared" si="71"/>
        <v>0</v>
      </c>
      <c r="DX13" s="161">
        <f t="shared" si="71"/>
        <v>0</v>
      </c>
      <c r="DY13" s="161">
        <f t="shared" si="71"/>
        <v>0</v>
      </c>
      <c r="DZ13" s="161">
        <f t="shared" si="71"/>
        <v>0</v>
      </c>
      <c r="EA13" s="161">
        <f t="shared" si="71"/>
        <v>0</v>
      </c>
      <c r="EB13" s="161">
        <f t="shared" si="71"/>
        <v>0</v>
      </c>
      <c r="EC13" s="161">
        <f t="shared" si="71"/>
        <v>0</v>
      </c>
      <c r="ED13" s="161">
        <f t="shared" si="71"/>
        <v>0</v>
      </c>
      <c r="EE13" s="161">
        <f t="shared" si="71"/>
        <v>0</v>
      </c>
      <c r="EF13" s="161">
        <f t="shared" si="71"/>
        <v>0</v>
      </c>
      <c r="EG13" s="161">
        <f t="shared" si="71"/>
        <v>0</v>
      </c>
      <c r="EH13" s="161">
        <f t="shared" si="71"/>
        <v>0</v>
      </c>
      <c r="EI13" s="161">
        <f t="shared" si="71"/>
        <v>0</v>
      </c>
      <c r="EJ13" s="161">
        <f t="shared" si="71"/>
        <v>0</v>
      </c>
      <c r="EK13" s="161">
        <f t="shared" si="71"/>
        <v>0</v>
      </c>
      <c r="EL13" s="161">
        <f t="shared" si="71"/>
        <v>0</v>
      </c>
      <c r="EM13" s="161">
        <f t="shared" si="71"/>
        <v>0</v>
      </c>
      <c r="EN13" s="161">
        <f t="shared" si="71"/>
        <v>0</v>
      </c>
      <c r="EO13" s="161">
        <f t="shared" si="71"/>
        <v>0</v>
      </c>
      <c r="EP13" s="161">
        <f t="shared" si="71"/>
        <v>0</v>
      </c>
      <c r="EQ13" s="161">
        <f t="shared" si="71"/>
        <v>0</v>
      </c>
      <c r="ER13" s="161">
        <f t="shared" si="71"/>
        <v>0</v>
      </c>
      <c r="ES13" s="161">
        <f t="shared" si="71"/>
        <v>0</v>
      </c>
    </row>
    <row r="14" spans="1:149" ht="22.5" customHeight="1" x14ac:dyDescent="0.25">
      <c r="A14" s="146"/>
      <c r="B14" s="63"/>
      <c r="C14" s="76" t="str">
        <f t="shared" si="72"/>
        <v/>
      </c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83"/>
      <c r="CU14" s="54">
        <f t="shared" si="69"/>
        <v>0</v>
      </c>
      <c r="CV14" s="161">
        <f t="shared" si="73"/>
        <v>0</v>
      </c>
      <c r="CW14" s="161">
        <f t="shared" si="74"/>
        <v>0</v>
      </c>
      <c r="CX14" s="161">
        <f t="shared" si="75"/>
        <v>0</v>
      </c>
      <c r="CY14" s="161">
        <f t="shared" si="76"/>
        <v>0</v>
      </c>
      <c r="CZ14" s="161">
        <f t="shared" si="77"/>
        <v>0</v>
      </c>
      <c r="DA14" s="161">
        <f t="shared" si="78"/>
        <v>0</v>
      </c>
      <c r="DB14" s="161">
        <f t="shared" si="79"/>
        <v>0</v>
      </c>
      <c r="DC14" s="161">
        <f t="shared" si="80"/>
        <v>0</v>
      </c>
      <c r="DD14" s="161">
        <f t="shared" si="81"/>
        <v>0</v>
      </c>
      <c r="DE14" s="161">
        <f t="shared" si="82"/>
        <v>0</v>
      </c>
      <c r="DF14" s="161">
        <f t="shared" si="83"/>
        <v>0</v>
      </c>
      <c r="DG14" s="161">
        <f t="shared" si="84"/>
        <v>0</v>
      </c>
      <c r="DH14" s="161">
        <f t="shared" si="85"/>
        <v>0</v>
      </c>
      <c r="DI14" s="161">
        <f t="shared" si="86"/>
        <v>0</v>
      </c>
      <c r="DJ14" s="161">
        <f t="shared" si="87"/>
        <v>0</v>
      </c>
      <c r="DK14" s="161">
        <f t="shared" si="88"/>
        <v>0</v>
      </c>
      <c r="DL14" s="161">
        <f t="shared" si="89"/>
        <v>0</v>
      </c>
      <c r="DM14" s="161">
        <f t="shared" si="90"/>
        <v>0</v>
      </c>
      <c r="DN14" s="161">
        <f t="shared" si="91"/>
        <v>0</v>
      </c>
      <c r="DO14" s="161">
        <f t="shared" si="92"/>
        <v>0</v>
      </c>
      <c r="DP14" s="161">
        <f t="shared" si="93"/>
        <v>0</v>
      </c>
      <c r="DQ14" s="161">
        <f t="shared" si="94"/>
        <v>0</v>
      </c>
      <c r="DR14" s="161">
        <f t="shared" si="95"/>
        <v>0</v>
      </c>
      <c r="DS14" s="161">
        <f t="shared" si="96"/>
        <v>0</v>
      </c>
      <c r="DT14" s="161">
        <f t="shared" si="97"/>
        <v>0</v>
      </c>
      <c r="DU14" s="161">
        <f t="shared" si="71"/>
        <v>0</v>
      </c>
      <c r="DV14" s="161">
        <f t="shared" si="71"/>
        <v>0</v>
      </c>
      <c r="DW14" s="161">
        <f t="shared" si="71"/>
        <v>0</v>
      </c>
      <c r="DX14" s="161">
        <f t="shared" si="71"/>
        <v>0</v>
      </c>
      <c r="DY14" s="161">
        <f t="shared" si="71"/>
        <v>0</v>
      </c>
      <c r="DZ14" s="161">
        <f t="shared" si="71"/>
        <v>0</v>
      </c>
      <c r="EA14" s="161">
        <f t="shared" si="71"/>
        <v>0</v>
      </c>
      <c r="EB14" s="161">
        <f t="shared" si="71"/>
        <v>0</v>
      </c>
      <c r="EC14" s="161">
        <f t="shared" si="71"/>
        <v>0</v>
      </c>
      <c r="ED14" s="161">
        <f t="shared" si="71"/>
        <v>0</v>
      </c>
      <c r="EE14" s="161">
        <f t="shared" si="71"/>
        <v>0</v>
      </c>
      <c r="EF14" s="161">
        <f t="shared" si="71"/>
        <v>0</v>
      </c>
      <c r="EG14" s="161">
        <f t="shared" si="71"/>
        <v>0</v>
      </c>
      <c r="EH14" s="161">
        <f t="shared" si="71"/>
        <v>0</v>
      </c>
      <c r="EI14" s="161">
        <f t="shared" si="71"/>
        <v>0</v>
      </c>
      <c r="EJ14" s="161">
        <f t="shared" si="71"/>
        <v>0</v>
      </c>
      <c r="EK14" s="161">
        <f t="shared" si="71"/>
        <v>0</v>
      </c>
      <c r="EL14" s="161">
        <f t="shared" si="71"/>
        <v>0</v>
      </c>
      <c r="EM14" s="161">
        <f t="shared" si="71"/>
        <v>0</v>
      </c>
      <c r="EN14" s="161">
        <f t="shared" si="71"/>
        <v>0</v>
      </c>
      <c r="EO14" s="161">
        <f t="shared" si="71"/>
        <v>0</v>
      </c>
      <c r="EP14" s="161">
        <f t="shared" si="71"/>
        <v>0</v>
      </c>
      <c r="EQ14" s="161">
        <f t="shared" si="71"/>
        <v>0</v>
      </c>
      <c r="ER14" s="161">
        <f t="shared" si="71"/>
        <v>0</v>
      </c>
      <c r="ES14" s="161">
        <f t="shared" si="71"/>
        <v>0</v>
      </c>
    </row>
    <row r="15" spans="1:149" ht="22.5" customHeight="1" x14ac:dyDescent="0.25">
      <c r="A15" s="146"/>
      <c r="B15" s="63"/>
      <c r="C15" s="76" t="str">
        <f t="shared" si="72"/>
        <v/>
      </c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83"/>
      <c r="CU15" s="54">
        <f t="shared" si="69"/>
        <v>0</v>
      </c>
      <c r="CV15" s="161">
        <f t="shared" si="73"/>
        <v>0</v>
      </c>
      <c r="CW15" s="161">
        <f t="shared" si="74"/>
        <v>0</v>
      </c>
      <c r="CX15" s="161">
        <f t="shared" si="75"/>
        <v>0</v>
      </c>
      <c r="CY15" s="161">
        <f t="shared" si="76"/>
        <v>0</v>
      </c>
      <c r="CZ15" s="161">
        <f t="shared" si="77"/>
        <v>0</v>
      </c>
      <c r="DA15" s="161">
        <f t="shared" si="78"/>
        <v>0</v>
      </c>
      <c r="DB15" s="161">
        <f t="shared" si="79"/>
        <v>0</v>
      </c>
      <c r="DC15" s="161">
        <f t="shared" si="80"/>
        <v>0</v>
      </c>
      <c r="DD15" s="161">
        <f t="shared" si="81"/>
        <v>0</v>
      </c>
      <c r="DE15" s="161">
        <f t="shared" si="82"/>
        <v>0</v>
      </c>
      <c r="DF15" s="161">
        <f t="shared" si="83"/>
        <v>0</v>
      </c>
      <c r="DG15" s="161">
        <f t="shared" si="84"/>
        <v>0</v>
      </c>
      <c r="DH15" s="161">
        <f t="shared" si="85"/>
        <v>0</v>
      </c>
      <c r="DI15" s="161">
        <f t="shared" si="86"/>
        <v>0</v>
      </c>
      <c r="DJ15" s="161">
        <f t="shared" si="87"/>
        <v>0</v>
      </c>
      <c r="DK15" s="161">
        <f t="shared" si="88"/>
        <v>0</v>
      </c>
      <c r="DL15" s="161">
        <f t="shared" si="89"/>
        <v>0</v>
      </c>
      <c r="DM15" s="161">
        <f t="shared" si="90"/>
        <v>0</v>
      </c>
      <c r="DN15" s="161">
        <f t="shared" si="91"/>
        <v>0</v>
      </c>
      <c r="DO15" s="161">
        <f t="shared" si="92"/>
        <v>0</v>
      </c>
      <c r="DP15" s="161">
        <f t="shared" si="93"/>
        <v>0</v>
      </c>
      <c r="DQ15" s="161">
        <f t="shared" si="94"/>
        <v>0</v>
      </c>
      <c r="DR15" s="161">
        <f t="shared" si="95"/>
        <v>0</v>
      </c>
      <c r="DS15" s="161">
        <f t="shared" si="96"/>
        <v>0</v>
      </c>
      <c r="DT15" s="161">
        <f t="shared" si="97"/>
        <v>0</v>
      </c>
      <c r="DU15" s="161">
        <f t="shared" si="71"/>
        <v>0</v>
      </c>
      <c r="DV15" s="161">
        <f t="shared" si="71"/>
        <v>0</v>
      </c>
      <c r="DW15" s="161">
        <f t="shared" si="71"/>
        <v>0</v>
      </c>
      <c r="DX15" s="161">
        <f t="shared" si="71"/>
        <v>0</v>
      </c>
      <c r="DY15" s="161">
        <f t="shared" si="71"/>
        <v>0</v>
      </c>
      <c r="DZ15" s="161">
        <f t="shared" si="71"/>
        <v>0</v>
      </c>
      <c r="EA15" s="161">
        <f t="shared" si="71"/>
        <v>0</v>
      </c>
      <c r="EB15" s="161">
        <f t="shared" si="71"/>
        <v>0</v>
      </c>
      <c r="EC15" s="161">
        <f t="shared" si="71"/>
        <v>0</v>
      </c>
      <c r="ED15" s="161">
        <f t="shared" si="71"/>
        <v>0</v>
      </c>
      <c r="EE15" s="161">
        <f t="shared" si="71"/>
        <v>0</v>
      </c>
      <c r="EF15" s="161">
        <f t="shared" si="71"/>
        <v>0</v>
      </c>
      <c r="EG15" s="161">
        <f t="shared" si="71"/>
        <v>0</v>
      </c>
      <c r="EH15" s="161">
        <f t="shared" si="71"/>
        <v>0</v>
      </c>
      <c r="EI15" s="161">
        <f t="shared" si="71"/>
        <v>0</v>
      </c>
      <c r="EJ15" s="161">
        <f t="shared" si="71"/>
        <v>0</v>
      </c>
      <c r="EK15" s="161">
        <f t="shared" si="71"/>
        <v>0</v>
      </c>
      <c r="EL15" s="161">
        <f t="shared" si="71"/>
        <v>0</v>
      </c>
      <c r="EM15" s="161">
        <f t="shared" si="71"/>
        <v>0</v>
      </c>
      <c r="EN15" s="161">
        <f t="shared" si="71"/>
        <v>0</v>
      </c>
      <c r="EO15" s="161">
        <f t="shared" si="71"/>
        <v>0</v>
      </c>
      <c r="EP15" s="161">
        <f t="shared" si="71"/>
        <v>0</v>
      </c>
      <c r="EQ15" s="161">
        <f t="shared" si="71"/>
        <v>0</v>
      </c>
      <c r="ER15" s="161">
        <f t="shared" si="71"/>
        <v>0</v>
      </c>
      <c r="ES15" s="161">
        <f t="shared" si="71"/>
        <v>0</v>
      </c>
    </row>
    <row r="16" spans="1:149" ht="22.5" customHeight="1" x14ac:dyDescent="0.25">
      <c r="A16" s="146"/>
      <c r="B16" s="63"/>
      <c r="C16" s="76" t="str">
        <f t="shared" si="72"/>
        <v/>
      </c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83"/>
      <c r="CU16" s="54">
        <f t="shared" si="69"/>
        <v>0</v>
      </c>
      <c r="CV16" s="161">
        <f t="shared" si="73"/>
        <v>0</v>
      </c>
      <c r="CW16" s="161">
        <f t="shared" si="74"/>
        <v>0</v>
      </c>
      <c r="CX16" s="161">
        <f t="shared" si="75"/>
        <v>0</v>
      </c>
      <c r="CY16" s="161">
        <f t="shared" si="76"/>
        <v>0</v>
      </c>
      <c r="CZ16" s="161">
        <f t="shared" si="77"/>
        <v>0</v>
      </c>
      <c r="DA16" s="161">
        <f t="shared" si="78"/>
        <v>0</v>
      </c>
      <c r="DB16" s="161">
        <f t="shared" si="79"/>
        <v>0</v>
      </c>
      <c r="DC16" s="161">
        <f t="shared" si="80"/>
        <v>0</v>
      </c>
      <c r="DD16" s="161">
        <f t="shared" si="81"/>
        <v>0</v>
      </c>
      <c r="DE16" s="161">
        <f t="shared" si="82"/>
        <v>0</v>
      </c>
      <c r="DF16" s="161">
        <f t="shared" si="83"/>
        <v>0</v>
      </c>
      <c r="DG16" s="161">
        <f t="shared" si="84"/>
        <v>0</v>
      </c>
      <c r="DH16" s="161">
        <f t="shared" si="85"/>
        <v>0</v>
      </c>
      <c r="DI16" s="161">
        <f t="shared" si="86"/>
        <v>0</v>
      </c>
      <c r="DJ16" s="161">
        <f t="shared" si="87"/>
        <v>0</v>
      </c>
      <c r="DK16" s="161">
        <f t="shared" si="88"/>
        <v>0</v>
      </c>
      <c r="DL16" s="161">
        <f t="shared" si="89"/>
        <v>0</v>
      </c>
      <c r="DM16" s="161">
        <f t="shared" si="90"/>
        <v>0</v>
      </c>
      <c r="DN16" s="161">
        <f t="shared" si="91"/>
        <v>0</v>
      </c>
      <c r="DO16" s="161">
        <f t="shared" si="92"/>
        <v>0</v>
      </c>
      <c r="DP16" s="161">
        <f t="shared" si="93"/>
        <v>0</v>
      </c>
      <c r="DQ16" s="161">
        <f t="shared" si="94"/>
        <v>0</v>
      </c>
      <c r="DR16" s="161">
        <f t="shared" si="95"/>
        <v>0</v>
      </c>
      <c r="DS16" s="161">
        <f t="shared" si="96"/>
        <v>0</v>
      </c>
      <c r="DT16" s="161">
        <f t="shared" si="97"/>
        <v>0</v>
      </c>
      <c r="DU16" s="161">
        <f t="shared" si="71"/>
        <v>0</v>
      </c>
      <c r="DV16" s="161">
        <f t="shared" si="71"/>
        <v>0</v>
      </c>
      <c r="DW16" s="161">
        <f t="shared" si="71"/>
        <v>0</v>
      </c>
      <c r="DX16" s="161">
        <f t="shared" si="71"/>
        <v>0</v>
      </c>
      <c r="DY16" s="161">
        <f t="shared" si="71"/>
        <v>0</v>
      </c>
      <c r="DZ16" s="161">
        <f t="shared" si="71"/>
        <v>0</v>
      </c>
      <c r="EA16" s="161">
        <f t="shared" si="71"/>
        <v>0</v>
      </c>
      <c r="EB16" s="161">
        <f t="shared" si="71"/>
        <v>0</v>
      </c>
      <c r="EC16" s="161">
        <f t="shared" si="71"/>
        <v>0</v>
      </c>
      <c r="ED16" s="161">
        <f t="shared" si="71"/>
        <v>0</v>
      </c>
      <c r="EE16" s="161">
        <f t="shared" si="71"/>
        <v>0</v>
      </c>
      <c r="EF16" s="161">
        <f t="shared" si="71"/>
        <v>0</v>
      </c>
      <c r="EG16" s="161">
        <f t="shared" si="71"/>
        <v>0</v>
      </c>
      <c r="EH16" s="161">
        <f t="shared" si="71"/>
        <v>0</v>
      </c>
      <c r="EI16" s="161">
        <f t="shared" si="71"/>
        <v>0</v>
      </c>
      <c r="EJ16" s="161">
        <f t="shared" si="71"/>
        <v>0</v>
      </c>
      <c r="EK16" s="161">
        <f t="shared" si="71"/>
        <v>0</v>
      </c>
      <c r="EL16" s="161">
        <f t="shared" si="71"/>
        <v>0</v>
      </c>
      <c r="EM16" s="161">
        <f t="shared" si="71"/>
        <v>0</v>
      </c>
      <c r="EN16" s="161">
        <f t="shared" si="71"/>
        <v>0</v>
      </c>
      <c r="EO16" s="161">
        <f t="shared" si="71"/>
        <v>0</v>
      </c>
      <c r="EP16" s="161">
        <f t="shared" si="71"/>
        <v>0</v>
      </c>
      <c r="EQ16" s="161">
        <f t="shared" si="71"/>
        <v>0</v>
      </c>
      <c r="ER16" s="161">
        <f t="shared" si="71"/>
        <v>0</v>
      </c>
      <c r="ES16" s="161">
        <f t="shared" si="71"/>
        <v>0</v>
      </c>
    </row>
    <row r="17" spans="1:149" ht="22.5" customHeight="1" x14ac:dyDescent="0.25">
      <c r="A17" s="146"/>
      <c r="B17" s="63"/>
      <c r="C17" s="76" t="str">
        <f t="shared" si="72"/>
        <v/>
      </c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83"/>
      <c r="CU17" s="54">
        <f t="shared" si="69"/>
        <v>0</v>
      </c>
      <c r="CV17" s="161">
        <f t="shared" si="73"/>
        <v>0</v>
      </c>
      <c r="CW17" s="161">
        <f t="shared" si="74"/>
        <v>0</v>
      </c>
      <c r="CX17" s="161">
        <f t="shared" si="75"/>
        <v>0</v>
      </c>
      <c r="CY17" s="161">
        <f t="shared" si="76"/>
        <v>0</v>
      </c>
      <c r="CZ17" s="161">
        <f t="shared" si="77"/>
        <v>0</v>
      </c>
      <c r="DA17" s="161">
        <f t="shared" si="78"/>
        <v>0</v>
      </c>
      <c r="DB17" s="161">
        <f t="shared" si="79"/>
        <v>0</v>
      </c>
      <c r="DC17" s="161">
        <f t="shared" si="80"/>
        <v>0</v>
      </c>
      <c r="DD17" s="161">
        <f t="shared" si="81"/>
        <v>0</v>
      </c>
      <c r="DE17" s="161">
        <f t="shared" si="82"/>
        <v>0</v>
      </c>
      <c r="DF17" s="161">
        <f t="shared" si="83"/>
        <v>0</v>
      </c>
      <c r="DG17" s="161">
        <f t="shared" si="84"/>
        <v>0</v>
      </c>
      <c r="DH17" s="161">
        <f t="shared" si="85"/>
        <v>0</v>
      </c>
      <c r="DI17" s="161">
        <f t="shared" si="86"/>
        <v>0</v>
      </c>
      <c r="DJ17" s="161">
        <f t="shared" si="87"/>
        <v>0</v>
      </c>
      <c r="DK17" s="161">
        <f t="shared" si="88"/>
        <v>0</v>
      </c>
      <c r="DL17" s="161">
        <f t="shared" si="89"/>
        <v>0</v>
      </c>
      <c r="DM17" s="161">
        <f t="shared" si="90"/>
        <v>0</v>
      </c>
      <c r="DN17" s="161">
        <f t="shared" si="91"/>
        <v>0</v>
      </c>
      <c r="DO17" s="161">
        <f t="shared" si="92"/>
        <v>0</v>
      </c>
      <c r="DP17" s="161">
        <f t="shared" si="93"/>
        <v>0</v>
      </c>
      <c r="DQ17" s="161">
        <f t="shared" si="94"/>
        <v>0</v>
      </c>
      <c r="DR17" s="161">
        <f t="shared" si="95"/>
        <v>0</v>
      </c>
      <c r="DS17" s="161">
        <f t="shared" si="96"/>
        <v>0</v>
      </c>
      <c r="DT17" s="161">
        <f t="shared" si="97"/>
        <v>0</v>
      </c>
      <c r="DU17" s="161">
        <f t="shared" si="71"/>
        <v>0</v>
      </c>
      <c r="DV17" s="161">
        <f t="shared" si="71"/>
        <v>0</v>
      </c>
      <c r="DW17" s="161">
        <f t="shared" si="71"/>
        <v>0</v>
      </c>
      <c r="DX17" s="161">
        <f t="shared" si="71"/>
        <v>0</v>
      </c>
      <c r="DY17" s="161">
        <f t="shared" si="71"/>
        <v>0</v>
      </c>
      <c r="DZ17" s="161">
        <f t="shared" si="71"/>
        <v>0</v>
      </c>
      <c r="EA17" s="161">
        <f t="shared" si="71"/>
        <v>0</v>
      </c>
      <c r="EB17" s="161">
        <f t="shared" si="71"/>
        <v>0</v>
      </c>
      <c r="EC17" s="161">
        <f t="shared" si="71"/>
        <v>0</v>
      </c>
      <c r="ED17" s="161">
        <f t="shared" si="71"/>
        <v>0</v>
      </c>
      <c r="EE17" s="161">
        <f t="shared" si="71"/>
        <v>0</v>
      </c>
      <c r="EF17" s="161">
        <f t="shared" si="71"/>
        <v>0</v>
      </c>
      <c r="EG17" s="161">
        <f t="shared" si="71"/>
        <v>0</v>
      </c>
      <c r="EH17" s="161">
        <f t="shared" si="71"/>
        <v>0</v>
      </c>
      <c r="EI17" s="161">
        <f t="shared" si="71"/>
        <v>0</v>
      </c>
      <c r="EJ17" s="161">
        <f t="shared" si="71"/>
        <v>0</v>
      </c>
      <c r="EK17" s="161">
        <f t="shared" si="71"/>
        <v>0</v>
      </c>
      <c r="EL17" s="161">
        <f t="shared" si="71"/>
        <v>0</v>
      </c>
      <c r="EM17" s="161">
        <f t="shared" si="71"/>
        <v>0</v>
      </c>
      <c r="EN17" s="161">
        <f t="shared" si="71"/>
        <v>0</v>
      </c>
      <c r="EO17" s="161">
        <f t="shared" si="71"/>
        <v>0</v>
      </c>
      <c r="EP17" s="161">
        <f t="shared" si="71"/>
        <v>0</v>
      </c>
      <c r="EQ17" s="161">
        <f t="shared" si="71"/>
        <v>0</v>
      </c>
      <c r="ER17" s="161">
        <f t="shared" si="71"/>
        <v>0</v>
      </c>
      <c r="ES17" s="161">
        <f t="shared" si="71"/>
        <v>0</v>
      </c>
    </row>
    <row r="18" spans="1:149" ht="22.5" customHeight="1" x14ac:dyDescent="0.25">
      <c r="A18" s="146"/>
      <c r="B18" s="63"/>
      <c r="C18" s="76" t="str">
        <f t="shared" si="72"/>
        <v/>
      </c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83"/>
      <c r="CU18" s="54">
        <f t="shared" si="69"/>
        <v>0</v>
      </c>
      <c r="CV18" s="161">
        <f t="shared" si="73"/>
        <v>0</v>
      </c>
      <c r="CW18" s="161">
        <f t="shared" si="74"/>
        <v>0</v>
      </c>
      <c r="CX18" s="161">
        <f t="shared" si="75"/>
        <v>0</v>
      </c>
      <c r="CY18" s="161">
        <f t="shared" si="76"/>
        <v>0</v>
      </c>
      <c r="CZ18" s="161">
        <f t="shared" si="77"/>
        <v>0</v>
      </c>
      <c r="DA18" s="161">
        <f t="shared" si="78"/>
        <v>0</v>
      </c>
      <c r="DB18" s="161">
        <f t="shared" si="79"/>
        <v>0</v>
      </c>
      <c r="DC18" s="161">
        <f t="shared" si="80"/>
        <v>0</v>
      </c>
      <c r="DD18" s="161">
        <f t="shared" si="81"/>
        <v>0</v>
      </c>
      <c r="DE18" s="161">
        <f t="shared" si="82"/>
        <v>0</v>
      </c>
      <c r="DF18" s="161">
        <f t="shared" si="83"/>
        <v>0</v>
      </c>
      <c r="DG18" s="161">
        <f t="shared" si="84"/>
        <v>0</v>
      </c>
      <c r="DH18" s="161">
        <f t="shared" si="85"/>
        <v>0</v>
      </c>
      <c r="DI18" s="161">
        <f t="shared" si="86"/>
        <v>0</v>
      </c>
      <c r="DJ18" s="161">
        <f t="shared" si="87"/>
        <v>0</v>
      </c>
      <c r="DK18" s="161">
        <f t="shared" si="88"/>
        <v>0</v>
      </c>
      <c r="DL18" s="161">
        <f t="shared" si="89"/>
        <v>0</v>
      </c>
      <c r="DM18" s="161">
        <f t="shared" si="90"/>
        <v>0</v>
      </c>
      <c r="DN18" s="161">
        <f t="shared" si="91"/>
        <v>0</v>
      </c>
      <c r="DO18" s="161">
        <f t="shared" si="92"/>
        <v>0</v>
      </c>
      <c r="DP18" s="161">
        <f t="shared" si="93"/>
        <v>0</v>
      </c>
      <c r="DQ18" s="161">
        <f t="shared" si="94"/>
        <v>0</v>
      </c>
      <c r="DR18" s="161">
        <f t="shared" si="95"/>
        <v>0</v>
      </c>
      <c r="DS18" s="161">
        <f t="shared" si="96"/>
        <v>0</v>
      </c>
      <c r="DT18" s="161">
        <f t="shared" si="97"/>
        <v>0</v>
      </c>
      <c r="DU18" s="161">
        <f t="shared" si="71"/>
        <v>0</v>
      </c>
      <c r="DV18" s="161">
        <f t="shared" si="71"/>
        <v>0</v>
      </c>
      <c r="DW18" s="161">
        <f t="shared" si="71"/>
        <v>0</v>
      </c>
      <c r="DX18" s="161">
        <f t="shared" si="71"/>
        <v>0</v>
      </c>
      <c r="DY18" s="161">
        <f t="shared" si="71"/>
        <v>0</v>
      </c>
      <c r="DZ18" s="161">
        <f t="shared" si="71"/>
        <v>0</v>
      </c>
      <c r="EA18" s="161">
        <f t="shared" si="71"/>
        <v>0</v>
      </c>
      <c r="EB18" s="161">
        <f t="shared" si="71"/>
        <v>0</v>
      </c>
      <c r="EC18" s="161">
        <f t="shared" si="71"/>
        <v>0</v>
      </c>
      <c r="ED18" s="161">
        <f t="shared" si="71"/>
        <v>0</v>
      </c>
      <c r="EE18" s="161">
        <f t="shared" si="71"/>
        <v>0</v>
      </c>
      <c r="EF18" s="161">
        <f t="shared" si="71"/>
        <v>0</v>
      </c>
      <c r="EG18" s="161">
        <f t="shared" si="71"/>
        <v>0</v>
      </c>
      <c r="EH18" s="161">
        <f t="shared" si="71"/>
        <v>0</v>
      </c>
      <c r="EI18" s="161">
        <f t="shared" si="71"/>
        <v>0</v>
      </c>
      <c r="EJ18" s="161">
        <f t="shared" si="71"/>
        <v>0</v>
      </c>
      <c r="EK18" s="161">
        <f t="shared" si="71"/>
        <v>0</v>
      </c>
      <c r="EL18" s="161">
        <f t="shared" si="71"/>
        <v>0</v>
      </c>
      <c r="EM18" s="161">
        <f t="shared" si="71"/>
        <v>0</v>
      </c>
      <c r="EN18" s="161">
        <f t="shared" si="71"/>
        <v>0</v>
      </c>
      <c r="EO18" s="161">
        <f t="shared" si="71"/>
        <v>0</v>
      </c>
      <c r="EP18" s="161">
        <f t="shared" si="71"/>
        <v>0</v>
      </c>
      <c r="EQ18" s="161">
        <f t="shared" si="71"/>
        <v>0</v>
      </c>
      <c r="ER18" s="161">
        <f t="shared" si="71"/>
        <v>0</v>
      </c>
      <c r="ES18" s="161">
        <f t="shared" si="71"/>
        <v>0</v>
      </c>
    </row>
    <row r="19" spans="1:149" ht="22.5" customHeight="1" x14ac:dyDescent="0.25">
      <c r="A19" s="146"/>
      <c r="B19" s="63"/>
      <c r="C19" s="76" t="str">
        <f t="shared" si="72"/>
        <v/>
      </c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83"/>
      <c r="CU19" s="54">
        <f t="shared" si="69"/>
        <v>0</v>
      </c>
      <c r="CV19" s="161">
        <f t="shared" si="73"/>
        <v>0</v>
      </c>
      <c r="CW19" s="161">
        <f t="shared" si="74"/>
        <v>0</v>
      </c>
      <c r="CX19" s="161">
        <f t="shared" si="75"/>
        <v>0</v>
      </c>
      <c r="CY19" s="161">
        <f t="shared" si="76"/>
        <v>0</v>
      </c>
      <c r="CZ19" s="161">
        <f t="shared" si="77"/>
        <v>0</v>
      </c>
      <c r="DA19" s="161">
        <f t="shared" si="78"/>
        <v>0</v>
      </c>
      <c r="DB19" s="161">
        <f t="shared" si="79"/>
        <v>0</v>
      </c>
      <c r="DC19" s="161">
        <f t="shared" si="80"/>
        <v>0</v>
      </c>
      <c r="DD19" s="161">
        <f t="shared" si="81"/>
        <v>0</v>
      </c>
      <c r="DE19" s="161">
        <f t="shared" si="82"/>
        <v>0</v>
      </c>
      <c r="DF19" s="161">
        <f t="shared" si="83"/>
        <v>0</v>
      </c>
      <c r="DG19" s="161">
        <f t="shared" si="84"/>
        <v>0</v>
      </c>
      <c r="DH19" s="161">
        <f t="shared" si="85"/>
        <v>0</v>
      </c>
      <c r="DI19" s="161">
        <f t="shared" si="86"/>
        <v>0</v>
      </c>
      <c r="DJ19" s="161">
        <f t="shared" si="87"/>
        <v>0</v>
      </c>
      <c r="DK19" s="161">
        <f t="shared" si="88"/>
        <v>0</v>
      </c>
      <c r="DL19" s="161">
        <f t="shared" si="89"/>
        <v>0</v>
      </c>
      <c r="DM19" s="161">
        <f t="shared" si="90"/>
        <v>0</v>
      </c>
      <c r="DN19" s="161">
        <f t="shared" si="91"/>
        <v>0</v>
      </c>
      <c r="DO19" s="161">
        <f t="shared" si="92"/>
        <v>0</v>
      </c>
      <c r="DP19" s="161">
        <f t="shared" si="93"/>
        <v>0</v>
      </c>
      <c r="DQ19" s="161">
        <f t="shared" si="94"/>
        <v>0</v>
      </c>
      <c r="DR19" s="161">
        <f t="shared" si="95"/>
        <v>0</v>
      </c>
      <c r="DS19" s="161">
        <f t="shared" si="96"/>
        <v>0</v>
      </c>
      <c r="DT19" s="161">
        <f t="shared" si="97"/>
        <v>0</v>
      </c>
      <c r="DU19" s="161">
        <f t="shared" si="71"/>
        <v>0</v>
      </c>
      <c r="DV19" s="161">
        <f t="shared" si="71"/>
        <v>0</v>
      </c>
      <c r="DW19" s="161">
        <f t="shared" si="71"/>
        <v>0</v>
      </c>
      <c r="DX19" s="161">
        <f t="shared" si="71"/>
        <v>0</v>
      </c>
      <c r="DY19" s="161">
        <f t="shared" si="71"/>
        <v>0</v>
      </c>
      <c r="DZ19" s="161">
        <f t="shared" si="71"/>
        <v>0</v>
      </c>
      <c r="EA19" s="161">
        <f t="shared" si="71"/>
        <v>0</v>
      </c>
      <c r="EB19" s="161">
        <f t="shared" si="71"/>
        <v>0</v>
      </c>
      <c r="EC19" s="161">
        <f t="shared" si="71"/>
        <v>0</v>
      </c>
      <c r="ED19" s="161">
        <f t="shared" si="71"/>
        <v>0</v>
      </c>
      <c r="EE19" s="161">
        <f t="shared" si="71"/>
        <v>0</v>
      </c>
      <c r="EF19" s="161">
        <f t="shared" si="71"/>
        <v>0</v>
      </c>
      <c r="EG19" s="161">
        <f t="shared" si="71"/>
        <v>0</v>
      </c>
      <c r="EH19" s="161">
        <f t="shared" si="71"/>
        <v>0</v>
      </c>
      <c r="EI19" s="161">
        <f t="shared" si="71"/>
        <v>0</v>
      </c>
      <c r="EJ19" s="161">
        <f t="shared" si="71"/>
        <v>0</v>
      </c>
      <c r="EK19" s="161">
        <f t="shared" si="71"/>
        <v>0</v>
      </c>
      <c r="EL19" s="161">
        <f t="shared" si="71"/>
        <v>0</v>
      </c>
      <c r="EM19" s="161">
        <f t="shared" si="71"/>
        <v>0</v>
      </c>
      <c r="EN19" s="161">
        <f t="shared" si="71"/>
        <v>0</v>
      </c>
      <c r="EO19" s="161">
        <f t="shared" si="71"/>
        <v>0</v>
      </c>
      <c r="EP19" s="161">
        <f t="shared" si="71"/>
        <v>0</v>
      </c>
      <c r="EQ19" s="161">
        <f t="shared" si="71"/>
        <v>0</v>
      </c>
      <c r="ER19" s="161">
        <f t="shared" si="71"/>
        <v>0</v>
      </c>
      <c r="ES19" s="161">
        <f t="shared" si="71"/>
        <v>0</v>
      </c>
    </row>
    <row r="20" spans="1:149" ht="22.5" customHeight="1" x14ac:dyDescent="0.25">
      <c r="A20" s="146"/>
      <c r="B20" s="63"/>
      <c r="C20" s="76" t="str">
        <f t="shared" si="72"/>
        <v/>
      </c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83"/>
      <c r="CU20" s="54">
        <f t="shared" si="69"/>
        <v>0</v>
      </c>
      <c r="CV20" s="161">
        <f t="shared" si="73"/>
        <v>0</v>
      </c>
      <c r="CW20" s="161">
        <f t="shared" si="74"/>
        <v>0</v>
      </c>
      <c r="CX20" s="161">
        <f t="shared" si="75"/>
        <v>0</v>
      </c>
      <c r="CY20" s="161">
        <f t="shared" si="76"/>
        <v>0</v>
      </c>
      <c r="CZ20" s="161">
        <f t="shared" si="77"/>
        <v>0</v>
      </c>
      <c r="DA20" s="161">
        <f t="shared" si="78"/>
        <v>0</v>
      </c>
      <c r="DB20" s="161">
        <f t="shared" si="79"/>
        <v>0</v>
      </c>
      <c r="DC20" s="161">
        <f t="shared" si="80"/>
        <v>0</v>
      </c>
      <c r="DD20" s="161">
        <f t="shared" si="81"/>
        <v>0</v>
      </c>
      <c r="DE20" s="161">
        <f t="shared" si="82"/>
        <v>0</v>
      </c>
      <c r="DF20" s="161">
        <f t="shared" si="83"/>
        <v>0</v>
      </c>
      <c r="DG20" s="161">
        <f t="shared" si="84"/>
        <v>0</v>
      </c>
      <c r="DH20" s="161">
        <f t="shared" si="85"/>
        <v>0</v>
      </c>
      <c r="DI20" s="161">
        <f t="shared" si="86"/>
        <v>0</v>
      </c>
      <c r="DJ20" s="161">
        <f t="shared" si="87"/>
        <v>0</v>
      </c>
      <c r="DK20" s="161">
        <f t="shared" si="88"/>
        <v>0</v>
      </c>
      <c r="DL20" s="161">
        <f t="shared" si="89"/>
        <v>0</v>
      </c>
      <c r="DM20" s="161">
        <f t="shared" si="90"/>
        <v>0</v>
      </c>
      <c r="DN20" s="161">
        <f t="shared" si="91"/>
        <v>0</v>
      </c>
      <c r="DO20" s="161">
        <f t="shared" si="92"/>
        <v>0</v>
      </c>
      <c r="DP20" s="161">
        <f t="shared" si="93"/>
        <v>0</v>
      </c>
      <c r="DQ20" s="161">
        <f t="shared" si="94"/>
        <v>0</v>
      </c>
      <c r="DR20" s="161">
        <f t="shared" si="95"/>
        <v>0</v>
      </c>
      <c r="DS20" s="161">
        <f t="shared" si="96"/>
        <v>0</v>
      </c>
      <c r="DT20" s="161">
        <f t="shared" si="97"/>
        <v>0</v>
      </c>
      <c r="DU20" s="161">
        <f t="shared" si="71"/>
        <v>0</v>
      </c>
      <c r="DV20" s="161">
        <f t="shared" si="71"/>
        <v>0</v>
      </c>
      <c r="DW20" s="161">
        <f t="shared" si="71"/>
        <v>0</v>
      </c>
      <c r="DX20" s="161">
        <f t="shared" si="71"/>
        <v>0</v>
      </c>
      <c r="DY20" s="161">
        <f t="shared" si="71"/>
        <v>0</v>
      </c>
      <c r="DZ20" s="161">
        <f t="shared" si="71"/>
        <v>0</v>
      </c>
      <c r="EA20" s="161">
        <f t="shared" si="71"/>
        <v>0</v>
      </c>
      <c r="EB20" s="161">
        <f t="shared" si="71"/>
        <v>0</v>
      </c>
      <c r="EC20" s="161">
        <f t="shared" si="71"/>
        <v>0</v>
      </c>
      <c r="ED20" s="161">
        <f t="shared" si="71"/>
        <v>0</v>
      </c>
      <c r="EE20" s="161">
        <f t="shared" si="71"/>
        <v>0</v>
      </c>
      <c r="EF20" s="161">
        <f t="shared" si="71"/>
        <v>0</v>
      </c>
      <c r="EG20" s="161">
        <f t="shared" si="71"/>
        <v>0</v>
      </c>
      <c r="EH20" s="161">
        <f t="shared" si="71"/>
        <v>0</v>
      </c>
      <c r="EI20" s="161">
        <f t="shared" si="71"/>
        <v>0</v>
      </c>
      <c r="EJ20" s="161">
        <f t="shared" si="71"/>
        <v>0</v>
      </c>
      <c r="EK20" s="161">
        <f t="shared" si="71"/>
        <v>0</v>
      </c>
      <c r="EL20" s="161">
        <f t="shared" si="71"/>
        <v>0</v>
      </c>
      <c r="EM20" s="161">
        <f t="shared" si="71"/>
        <v>0</v>
      </c>
      <c r="EN20" s="161">
        <f t="shared" si="71"/>
        <v>0</v>
      </c>
      <c r="EO20" s="161">
        <f t="shared" si="71"/>
        <v>0</v>
      </c>
      <c r="EP20" s="161">
        <f t="shared" si="71"/>
        <v>0</v>
      </c>
      <c r="EQ20" s="161">
        <f t="shared" si="71"/>
        <v>0</v>
      </c>
      <c r="ER20" s="161">
        <f t="shared" si="71"/>
        <v>0</v>
      </c>
      <c r="ES20" s="161">
        <f t="shared" si="71"/>
        <v>0</v>
      </c>
    </row>
    <row r="21" spans="1:149" ht="22.5" customHeight="1" thickBot="1" x14ac:dyDescent="0.3">
      <c r="A21" s="146"/>
      <c r="B21" s="63"/>
      <c r="C21" s="77" t="str">
        <f t="shared" si="72"/>
        <v/>
      </c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83"/>
      <c r="CU21" s="54">
        <f t="shared" si="69"/>
        <v>0</v>
      </c>
      <c r="CV21" s="161">
        <f t="shared" si="73"/>
        <v>0</v>
      </c>
      <c r="CW21" s="161">
        <f t="shared" si="74"/>
        <v>0</v>
      </c>
      <c r="CX21" s="161">
        <f t="shared" si="75"/>
        <v>0</v>
      </c>
      <c r="CY21" s="161">
        <f t="shared" si="76"/>
        <v>0</v>
      </c>
      <c r="CZ21" s="161">
        <f t="shared" si="77"/>
        <v>0</v>
      </c>
      <c r="DA21" s="161">
        <f t="shared" si="78"/>
        <v>0</v>
      </c>
      <c r="DB21" s="161">
        <f t="shared" si="79"/>
        <v>0</v>
      </c>
      <c r="DC21" s="161">
        <f t="shared" si="80"/>
        <v>0</v>
      </c>
      <c r="DD21" s="161">
        <f t="shared" si="81"/>
        <v>0</v>
      </c>
      <c r="DE21" s="161">
        <f t="shared" si="82"/>
        <v>0</v>
      </c>
      <c r="DF21" s="161">
        <f t="shared" si="83"/>
        <v>0</v>
      </c>
      <c r="DG21" s="161">
        <f t="shared" si="84"/>
        <v>0</v>
      </c>
      <c r="DH21" s="161">
        <f t="shared" si="85"/>
        <v>0</v>
      </c>
      <c r="DI21" s="161">
        <f t="shared" si="86"/>
        <v>0</v>
      </c>
      <c r="DJ21" s="161">
        <f t="shared" si="87"/>
        <v>0</v>
      </c>
      <c r="DK21" s="161">
        <f t="shared" si="88"/>
        <v>0</v>
      </c>
      <c r="DL21" s="161">
        <f t="shared" si="89"/>
        <v>0</v>
      </c>
      <c r="DM21" s="161">
        <f t="shared" si="90"/>
        <v>0</v>
      </c>
      <c r="DN21" s="161">
        <f t="shared" si="91"/>
        <v>0</v>
      </c>
      <c r="DO21" s="161">
        <f t="shared" si="92"/>
        <v>0</v>
      </c>
      <c r="DP21" s="161">
        <f t="shared" si="93"/>
        <v>0</v>
      </c>
      <c r="DQ21" s="161">
        <f t="shared" si="94"/>
        <v>0</v>
      </c>
      <c r="DR21" s="161">
        <f t="shared" si="95"/>
        <v>0</v>
      </c>
      <c r="DS21" s="161">
        <f t="shared" si="96"/>
        <v>0</v>
      </c>
      <c r="DT21" s="161">
        <f t="shared" si="97"/>
        <v>0</v>
      </c>
      <c r="DU21" s="161">
        <f t="shared" si="71"/>
        <v>0</v>
      </c>
      <c r="DV21" s="161">
        <f t="shared" si="71"/>
        <v>0</v>
      </c>
      <c r="DW21" s="161">
        <f t="shared" si="71"/>
        <v>0</v>
      </c>
      <c r="DX21" s="161">
        <f t="shared" si="71"/>
        <v>0</v>
      </c>
      <c r="DY21" s="161">
        <f t="shared" si="71"/>
        <v>0</v>
      </c>
      <c r="DZ21" s="161">
        <f t="shared" si="71"/>
        <v>0</v>
      </c>
      <c r="EA21" s="161">
        <f t="shared" si="71"/>
        <v>0</v>
      </c>
      <c r="EB21" s="161">
        <f t="shared" si="71"/>
        <v>0</v>
      </c>
      <c r="EC21" s="161">
        <f t="shared" si="71"/>
        <v>0</v>
      </c>
      <c r="ED21" s="161">
        <f t="shared" si="71"/>
        <v>0</v>
      </c>
      <c r="EE21" s="161">
        <f t="shared" si="71"/>
        <v>0</v>
      </c>
      <c r="EF21" s="161">
        <f t="shared" si="71"/>
        <v>0</v>
      </c>
      <c r="EG21" s="161">
        <f t="shared" si="71"/>
        <v>0</v>
      </c>
      <c r="EH21" s="161">
        <f t="shared" si="71"/>
        <v>0</v>
      </c>
      <c r="EI21" s="161">
        <f t="shared" si="71"/>
        <v>0</v>
      </c>
      <c r="EJ21" s="161">
        <f t="shared" si="71"/>
        <v>0</v>
      </c>
      <c r="EK21" s="161">
        <f t="shared" si="71"/>
        <v>0</v>
      </c>
      <c r="EL21" s="161">
        <f t="shared" si="71"/>
        <v>0</v>
      </c>
      <c r="EM21" s="161">
        <f t="shared" si="71"/>
        <v>0</v>
      </c>
      <c r="EN21" s="161">
        <f t="shared" si="71"/>
        <v>0</v>
      </c>
      <c r="EO21" s="161">
        <f t="shared" si="71"/>
        <v>0</v>
      </c>
      <c r="EP21" s="161">
        <f t="shared" si="71"/>
        <v>0</v>
      </c>
      <c r="EQ21" s="161">
        <f t="shared" si="71"/>
        <v>0</v>
      </c>
      <c r="ER21" s="161">
        <f t="shared" si="71"/>
        <v>0</v>
      </c>
      <c r="ES21" s="161">
        <f t="shared" si="71"/>
        <v>0</v>
      </c>
    </row>
    <row r="22" spans="1:149" ht="22.5" customHeight="1" thickBot="1" x14ac:dyDescent="0.3">
      <c r="A22" s="59"/>
      <c r="B22" s="64" t="s">
        <v>65</v>
      </c>
      <c r="C22" s="78">
        <f>SUM(C12:C21)</f>
        <v>0</v>
      </c>
      <c r="D22" s="84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86"/>
      <c r="CU22" s="54">
        <f t="shared" si="69"/>
        <v>0</v>
      </c>
      <c r="CV22" s="161">
        <f t="shared" si="73"/>
        <v>0</v>
      </c>
      <c r="CW22" s="161">
        <f t="shared" si="74"/>
        <v>0</v>
      </c>
      <c r="CX22" s="161">
        <f t="shared" si="75"/>
        <v>0</v>
      </c>
      <c r="CY22" s="161">
        <f t="shared" si="76"/>
        <v>0</v>
      </c>
      <c r="CZ22" s="161">
        <f t="shared" si="77"/>
        <v>0</v>
      </c>
      <c r="DA22" s="161">
        <f t="shared" si="78"/>
        <v>0</v>
      </c>
      <c r="DB22" s="161">
        <f t="shared" si="79"/>
        <v>0</v>
      </c>
      <c r="DC22" s="161">
        <f t="shared" si="80"/>
        <v>0</v>
      </c>
      <c r="DD22" s="161">
        <f t="shared" si="81"/>
        <v>0</v>
      </c>
      <c r="DE22" s="161">
        <f t="shared" si="82"/>
        <v>0</v>
      </c>
      <c r="DF22" s="161">
        <f t="shared" si="83"/>
        <v>0</v>
      </c>
      <c r="DG22" s="161">
        <f t="shared" si="84"/>
        <v>0</v>
      </c>
      <c r="DH22" s="161">
        <f t="shared" si="85"/>
        <v>0</v>
      </c>
      <c r="DI22" s="161">
        <f t="shared" si="86"/>
        <v>0</v>
      </c>
      <c r="DJ22" s="161">
        <f t="shared" si="87"/>
        <v>0</v>
      </c>
      <c r="DK22" s="161">
        <f t="shared" si="88"/>
        <v>0</v>
      </c>
      <c r="DL22" s="161">
        <f t="shared" si="89"/>
        <v>0</v>
      </c>
      <c r="DM22" s="161">
        <f t="shared" si="90"/>
        <v>0</v>
      </c>
      <c r="DN22" s="161">
        <f t="shared" si="91"/>
        <v>0</v>
      </c>
      <c r="DO22" s="161">
        <f t="shared" si="92"/>
        <v>0</v>
      </c>
      <c r="DP22" s="161">
        <f t="shared" si="93"/>
        <v>0</v>
      </c>
      <c r="DQ22" s="161">
        <f t="shared" si="94"/>
        <v>0</v>
      </c>
      <c r="DR22" s="161">
        <f t="shared" si="95"/>
        <v>0</v>
      </c>
      <c r="DS22" s="161">
        <f t="shared" si="96"/>
        <v>0</v>
      </c>
      <c r="DT22" s="161">
        <f t="shared" si="97"/>
        <v>0</v>
      </c>
      <c r="DU22" s="161">
        <f t="shared" si="71"/>
        <v>0</v>
      </c>
      <c r="DV22" s="161">
        <f t="shared" si="71"/>
        <v>0</v>
      </c>
      <c r="DW22" s="161">
        <f t="shared" si="71"/>
        <v>0</v>
      </c>
      <c r="DX22" s="161">
        <f t="shared" si="71"/>
        <v>0</v>
      </c>
      <c r="DY22" s="161">
        <f t="shared" si="71"/>
        <v>0</v>
      </c>
      <c r="DZ22" s="161">
        <f t="shared" ref="DZ22" si="98">IF(AH22="",0,AH22)</f>
        <v>0</v>
      </c>
      <c r="EA22" s="161">
        <f t="shared" ref="EA22" si="99">IF(AI22="",0,AI22)</f>
        <v>0</v>
      </c>
      <c r="EB22" s="161">
        <f t="shared" ref="EB22" si="100">IF(AJ22="",0,AJ22)</f>
        <v>0</v>
      </c>
      <c r="EC22" s="161">
        <f t="shared" ref="EC22" si="101">IF(AK22="",0,AK22)</f>
        <v>0</v>
      </c>
      <c r="ED22" s="161">
        <f t="shared" ref="ED22" si="102">IF(AL22="",0,AL22)</f>
        <v>0</v>
      </c>
      <c r="EE22" s="161">
        <f t="shared" ref="EE22" si="103">IF(AM22="",0,AM22)</f>
        <v>0</v>
      </c>
      <c r="EF22" s="161">
        <f t="shared" ref="EF22" si="104">IF(AN22="",0,AN22)</f>
        <v>0</v>
      </c>
      <c r="EG22" s="161">
        <f t="shared" ref="EG22" si="105">IF(AO22="",0,AO22)</f>
        <v>0</v>
      </c>
      <c r="EH22" s="161">
        <f t="shared" ref="EH22" si="106">IF(AP22="",0,AP22)</f>
        <v>0</v>
      </c>
      <c r="EI22" s="161">
        <f t="shared" ref="EI22" si="107">IF(AQ22="",0,AQ22)</f>
        <v>0</v>
      </c>
      <c r="EJ22" s="161">
        <f t="shared" ref="EJ22" si="108">IF(AR22="",0,AR22)</f>
        <v>0</v>
      </c>
      <c r="EK22" s="161">
        <f t="shared" ref="EK22" si="109">IF(AS22="",0,AS22)</f>
        <v>0</v>
      </c>
      <c r="EL22" s="161">
        <f t="shared" ref="EL22" si="110">IF(AT22="",0,AT22)</f>
        <v>0</v>
      </c>
      <c r="EM22" s="161">
        <f t="shared" ref="EM22" si="111">IF(AU22="",0,AU22)</f>
        <v>0</v>
      </c>
      <c r="EN22" s="161">
        <f t="shared" ref="EN22" si="112">IF(AV22="",0,AV22)</f>
        <v>0</v>
      </c>
      <c r="EO22" s="161">
        <f t="shared" ref="EO22" si="113">IF(AW22="",0,AW22)</f>
        <v>0</v>
      </c>
      <c r="EP22" s="161">
        <f t="shared" ref="EP22" si="114">IF(AX22="",0,AX22)</f>
        <v>0</v>
      </c>
      <c r="EQ22" s="161">
        <f t="shared" ref="EQ22" si="115">IF(AY22="",0,AY22)</f>
        <v>0</v>
      </c>
      <c r="ER22" s="161">
        <f t="shared" ref="ER22" si="116">IF(AZ22="",0,AZ22)</f>
        <v>0</v>
      </c>
      <c r="ES22" s="161">
        <f t="shared" ref="ES22" si="117">IF(BA22="",0,BA22)</f>
        <v>0</v>
      </c>
    </row>
    <row r="23" spans="1:149" ht="22.5" customHeight="1" x14ac:dyDescent="0.25">
      <c r="A23" s="60" t="s">
        <v>67</v>
      </c>
      <c r="B23" s="65"/>
      <c r="C23" s="75"/>
      <c r="D23" s="87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89"/>
      <c r="CU23" s="54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</row>
    <row r="24" spans="1:149" ht="22.5" customHeight="1" x14ac:dyDescent="0.25">
      <c r="A24" s="146"/>
      <c r="B24" s="63"/>
      <c r="C24" s="76" t="str">
        <f t="shared" ref="C24:C33" si="118">IF(CU24=0,"",CU24)</f>
        <v/>
      </c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83"/>
      <c r="CU24" s="54">
        <f t="shared" ref="CU24:CU34" si="119">CV24+NPV(DiscountRate,CW24:ES24)</f>
        <v>0</v>
      </c>
      <c r="CV24" s="161">
        <f t="shared" si="73"/>
        <v>0</v>
      </c>
      <c r="CW24" s="161">
        <f t="shared" si="74"/>
        <v>0</v>
      </c>
      <c r="CX24" s="161">
        <f t="shared" si="75"/>
        <v>0</v>
      </c>
      <c r="CY24" s="161">
        <f t="shared" si="76"/>
        <v>0</v>
      </c>
      <c r="CZ24" s="161">
        <f t="shared" si="77"/>
        <v>0</v>
      </c>
      <c r="DA24" s="161">
        <f t="shared" si="78"/>
        <v>0</v>
      </c>
      <c r="DB24" s="161">
        <f t="shared" si="79"/>
        <v>0</v>
      </c>
      <c r="DC24" s="161">
        <f t="shared" si="80"/>
        <v>0</v>
      </c>
      <c r="DD24" s="161">
        <f t="shared" si="81"/>
        <v>0</v>
      </c>
      <c r="DE24" s="161">
        <f t="shared" si="82"/>
        <v>0</v>
      </c>
      <c r="DF24" s="161">
        <f t="shared" si="83"/>
        <v>0</v>
      </c>
      <c r="DG24" s="161">
        <f t="shared" si="84"/>
        <v>0</v>
      </c>
      <c r="DH24" s="161">
        <f t="shared" si="85"/>
        <v>0</v>
      </c>
      <c r="DI24" s="161">
        <f t="shared" si="86"/>
        <v>0</v>
      </c>
      <c r="DJ24" s="161">
        <f t="shared" si="87"/>
        <v>0</v>
      </c>
      <c r="DK24" s="161">
        <f t="shared" si="88"/>
        <v>0</v>
      </c>
      <c r="DL24" s="161">
        <f t="shared" si="89"/>
        <v>0</v>
      </c>
      <c r="DM24" s="161">
        <f t="shared" si="90"/>
        <v>0</v>
      </c>
      <c r="DN24" s="161">
        <f t="shared" si="91"/>
        <v>0</v>
      </c>
      <c r="DO24" s="161">
        <f t="shared" si="92"/>
        <v>0</v>
      </c>
      <c r="DP24" s="161">
        <f t="shared" si="93"/>
        <v>0</v>
      </c>
      <c r="DQ24" s="161">
        <f t="shared" si="94"/>
        <v>0</v>
      </c>
      <c r="DR24" s="161">
        <f t="shared" si="95"/>
        <v>0</v>
      </c>
      <c r="DS24" s="161">
        <f t="shared" si="96"/>
        <v>0</v>
      </c>
      <c r="DT24" s="161">
        <f t="shared" si="97"/>
        <v>0</v>
      </c>
      <c r="DU24" s="161">
        <f t="shared" ref="DU24:DU34" si="120">IF(AC24="",0,AC24)</f>
        <v>0</v>
      </c>
      <c r="DV24" s="161">
        <f t="shared" ref="DV24:DV34" si="121">IF(AD24="",0,AD24)</f>
        <v>0</v>
      </c>
      <c r="DW24" s="161">
        <f t="shared" ref="DW24:DW34" si="122">IF(AE24="",0,AE24)</f>
        <v>0</v>
      </c>
      <c r="DX24" s="161">
        <f t="shared" ref="DX24:DX34" si="123">IF(AF24="",0,AF24)</f>
        <v>0</v>
      </c>
      <c r="DY24" s="161">
        <f t="shared" ref="DY24:DY34" si="124">IF(AG24="",0,AG24)</f>
        <v>0</v>
      </c>
      <c r="DZ24" s="161">
        <f t="shared" ref="DZ24:DZ34" si="125">IF(AH24="",0,AH24)</f>
        <v>0</v>
      </c>
      <c r="EA24" s="161">
        <f t="shared" ref="EA24:EA34" si="126">IF(AI24="",0,AI24)</f>
        <v>0</v>
      </c>
      <c r="EB24" s="161">
        <f t="shared" ref="EB24:EB34" si="127">IF(AJ24="",0,AJ24)</f>
        <v>0</v>
      </c>
      <c r="EC24" s="161">
        <f t="shared" ref="EC24:EC34" si="128">IF(AK24="",0,AK24)</f>
        <v>0</v>
      </c>
      <c r="ED24" s="161">
        <f t="shared" ref="ED24:ED34" si="129">IF(AL24="",0,AL24)</f>
        <v>0</v>
      </c>
      <c r="EE24" s="161">
        <f t="shared" ref="EE24:EE34" si="130">IF(AM24="",0,AM24)</f>
        <v>0</v>
      </c>
      <c r="EF24" s="161">
        <f t="shared" ref="EF24:EF34" si="131">IF(AN24="",0,AN24)</f>
        <v>0</v>
      </c>
      <c r="EG24" s="161">
        <f t="shared" ref="EG24:EG34" si="132">IF(AO24="",0,AO24)</f>
        <v>0</v>
      </c>
      <c r="EH24" s="161">
        <f t="shared" ref="EH24:EH34" si="133">IF(AP24="",0,AP24)</f>
        <v>0</v>
      </c>
      <c r="EI24" s="161">
        <f t="shared" ref="EI24:EI34" si="134">IF(AQ24="",0,AQ24)</f>
        <v>0</v>
      </c>
      <c r="EJ24" s="161">
        <f t="shared" ref="EJ24:EJ34" si="135">IF(AR24="",0,AR24)</f>
        <v>0</v>
      </c>
      <c r="EK24" s="161">
        <f t="shared" ref="EK24:EK34" si="136">IF(AS24="",0,AS24)</f>
        <v>0</v>
      </c>
      <c r="EL24" s="161">
        <f t="shared" ref="EL24:EL34" si="137">IF(AT24="",0,AT24)</f>
        <v>0</v>
      </c>
      <c r="EM24" s="161">
        <f t="shared" ref="EM24:EM34" si="138">IF(AU24="",0,AU24)</f>
        <v>0</v>
      </c>
      <c r="EN24" s="161">
        <f t="shared" ref="EN24:EN34" si="139">IF(AV24="",0,AV24)</f>
        <v>0</v>
      </c>
      <c r="EO24" s="161">
        <f t="shared" ref="EO24:EO34" si="140">IF(AW24="",0,AW24)</f>
        <v>0</v>
      </c>
      <c r="EP24" s="161">
        <f t="shared" ref="EP24:EP34" si="141">IF(AX24="",0,AX24)</f>
        <v>0</v>
      </c>
      <c r="EQ24" s="161">
        <f t="shared" ref="EQ24:EQ34" si="142">IF(AY24="",0,AY24)</f>
        <v>0</v>
      </c>
      <c r="ER24" s="161">
        <f t="shared" ref="ER24:ER34" si="143">IF(AZ24="",0,AZ24)</f>
        <v>0</v>
      </c>
      <c r="ES24" s="161">
        <f t="shared" ref="ES24:ES34" si="144">IF(BA24="",0,BA24)</f>
        <v>0</v>
      </c>
    </row>
    <row r="25" spans="1:149" ht="22.5" customHeight="1" x14ac:dyDescent="0.25">
      <c r="A25" s="146"/>
      <c r="B25" s="63"/>
      <c r="C25" s="76" t="str">
        <f t="shared" si="118"/>
        <v/>
      </c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83"/>
      <c r="CU25" s="54">
        <f t="shared" si="119"/>
        <v>0</v>
      </c>
      <c r="CV25" s="161">
        <f t="shared" si="73"/>
        <v>0</v>
      </c>
      <c r="CW25" s="161">
        <f t="shared" si="74"/>
        <v>0</v>
      </c>
      <c r="CX25" s="161">
        <f t="shared" si="75"/>
        <v>0</v>
      </c>
      <c r="CY25" s="161">
        <f t="shared" si="76"/>
        <v>0</v>
      </c>
      <c r="CZ25" s="161">
        <f t="shared" si="77"/>
        <v>0</v>
      </c>
      <c r="DA25" s="161">
        <f t="shared" si="78"/>
        <v>0</v>
      </c>
      <c r="DB25" s="161">
        <f t="shared" si="79"/>
        <v>0</v>
      </c>
      <c r="DC25" s="161">
        <f t="shared" si="80"/>
        <v>0</v>
      </c>
      <c r="DD25" s="161">
        <f t="shared" si="81"/>
        <v>0</v>
      </c>
      <c r="DE25" s="161">
        <f t="shared" si="82"/>
        <v>0</v>
      </c>
      <c r="DF25" s="161">
        <f t="shared" si="83"/>
        <v>0</v>
      </c>
      <c r="DG25" s="161">
        <f t="shared" si="84"/>
        <v>0</v>
      </c>
      <c r="DH25" s="161">
        <f t="shared" si="85"/>
        <v>0</v>
      </c>
      <c r="DI25" s="161">
        <f t="shared" si="86"/>
        <v>0</v>
      </c>
      <c r="DJ25" s="161">
        <f t="shared" si="87"/>
        <v>0</v>
      </c>
      <c r="DK25" s="161">
        <f t="shared" si="88"/>
        <v>0</v>
      </c>
      <c r="DL25" s="161">
        <f t="shared" si="89"/>
        <v>0</v>
      </c>
      <c r="DM25" s="161">
        <f t="shared" si="90"/>
        <v>0</v>
      </c>
      <c r="DN25" s="161">
        <f t="shared" si="91"/>
        <v>0</v>
      </c>
      <c r="DO25" s="161">
        <f t="shared" si="92"/>
        <v>0</v>
      </c>
      <c r="DP25" s="161">
        <f t="shared" si="93"/>
        <v>0</v>
      </c>
      <c r="DQ25" s="161">
        <f t="shared" si="94"/>
        <v>0</v>
      </c>
      <c r="DR25" s="161">
        <f t="shared" si="95"/>
        <v>0</v>
      </c>
      <c r="DS25" s="161">
        <f t="shared" si="96"/>
        <v>0</v>
      </c>
      <c r="DT25" s="161">
        <f t="shared" si="97"/>
        <v>0</v>
      </c>
      <c r="DU25" s="161">
        <f t="shared" si="120"/>
        <v>0</v>
      </c>
      <c r="DV25" s="161">
        <f t="shared" si="121"/>
        <v>0</v>
      </c>
      <c r="DW25" s="161">
        <f t="shared" si="122"/>
        <v>0</v>
      </c>
      <c r="DX25" s="161">
        <f t="shared" si="123"/>
        <v>0</v>
      </c>
      <c r="DY25" s="161">
        <f t="shared" si="124"/>
        <v>0</v>
      </c>
      <c r="DZ25" s="161">
        <f t="shared" si="125"/>
        <v>0</v>
      </c>
      <c r="EA25" s="161">
        <f t="shared" si="126"/>
        <v>0</v>
      </c>
      <c r="EB25" s="161">
        <f t="shared" si="127"/>
        <v>0</v>
      </c>
      <c r="EC25" s="161">
        <f t="shared" si="128"/>
        <v>0</v>
      </c>
      <c r="ED25" s="161">
        <f t="shared" si="129"/>
        <v>0</v>
      </c>
      <c r="EE25" s="161">
        <f t="shared" si="130"/>
        <v>0</v>
      </c>
      <c r="EF25" s="161">
        <f t="shared" si="131"/>
        <v>0</v>
      </c>
      <c r="EG25" s="161">
        <f t="shared" si="132"/>
        <v>0</v>
      </c>
      <c r="EH25" s="161">
        <f t="shared" si="133"/>
        <v>0</v>
      </c>
      <c r="EI25" s="161">
        <f t="shared" si="134"/>
        <v>0</v>
      </c>
      <c r="EJ25" s="161">
        <f t="shared" si="135"/>
        <v>0</v>
      </c>
      <c r="EK25" s="161">
        <f t="shared" si="136"/>
        <v>0</v>
      </c>
      <c r="EL25" s="161">
        <f t="shared" si="137"/>
        <v>0</v>
      </c>
      <c r="EM25" s="161">
        <f t="shared" si="138"/>
        <v>0</v>
      </c>
      <c r="EN25" s="161">
        <f t="shared" si="139"/>
        <v>0</v>
      </c>
      <c r="EO25" s="161">
        <f t="shared" si="140"/>
        <v>0</v>
      </c>
      <c r="EP25" s="161">
        <f t="shared" si="141"/>
        <v>0</v>
      </c>
      <c r="EQ25" s="161">
        <f t="shared" si="142"/>
        <v>0</v>
      </c>
      <c r="ER25" s="161">
        <f t="shared" si="143"/>
        <v>0</v>
      </c>
      <c r="ES25" s="161">
        <f t="shared" si="144"/>
        <v>0</v>
      </c>
    </row>
    <row r="26" spans="1:149" ht="22.5" customHeight="1" x14ac:dyDescent="0.25">
      <c r="A26" s="146"/>
      <c r="B26" s="63"/>
      <c r="C26" s="76" t="str">
        <f t="shared" si="118"/>
        <v/>
      </c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83"/>
      <c r="CU26" s="54">
        <f t="shared" si="119"/>
        <v>0</v>
      </c>
      <c r="CV26" s="161">
        <f t="shared" si="73"/>
        <v>0</v>
      </c>
      <c r="CW26" s="161">
        <f t="shared" si="74"/>
        <v>0</v>
      </c>
      <c r="CX26" s="161">
        <f t="shared" si="75"/>
        <v>0</v>
      </c>
      <c r="CY26" s="161">
        <f t="shared" si="76"/>
        <v>0</v>
      </c>
      <c r="CZ26" s="161">
        <f t="shared" si="77"/>
        <v>0</v>
      </c>
      <c r="DA26" s="161">
        <f t="shared" si="78"/>
        <v>0</v>
      </c>
      <c r="DB26" s="161">
        <f t="shared" si="79"/>
        <v>0</v>
      </c>
      <c r="DC26" s="161">
        <f t="shared" si="80"/>
        <v>0</v>
      </c>
      <c r="DD26" s="161">
        <f t="shared" si="81"/>
        <v>0</v>
      </c>
      <c r="DE26" s="161">
        <f t="shared" si="82"/>
        <v>0</v>
      </c>
      <c r="DF26" s="161">
        <f t="shared" si="83"/>
        <v>0</v>
      </c>
      <c r="DG26" s="161">
        <f t="shared" si="84"/>
        <v>0</v>
      </c>
      <c r="DH26" s="161">
        <f t="shared" si="85"/>
        <v>0</v>
      </c>
      <c r="DI26" s="161">
        <f t="shared" si="86"/>
        <v>0</v>
      </c>
      <c r="DJ26" s="161">
        <f t="shared" si="87"/>
        <v>0</v>
      </c>
      <c r="DK26" s="161">
        <f t="shared" si="88"/>
        <v>0</v>
      </c>
      <c r="DL26" s="161">
        <f t="shared" si="89"/>
        <v>0</v>
      </c>
      <c r="DM26" s="161">
        <f t="shared" si="90"/>
        <v>0</v>
      </c>
      <c r="DN26" s="161">
        <f t="shared" si="91"/>
        <v>0</v>
      </c>
      <c r="DO26" s="161">
        <f t="shared" si="92"/>
        <v>0</v>
      </c>
      <c r="DP26" s="161">
        <f t="shared" si="93"/>
        <v>0</v>
      </c>
      <c r="DQ26" s="161">
        <f t="shared" si="94"/>
        <v>0</v>
      </c>
      <c r="DR26" s="161">
        <f t="shared" si="95"/>
        <v>0</v>
      </c>
      <c r="DS26" s="161">
        <f t="shared" si="96"/>
        <v>0</v>
      </c>
      <c r="DT26" s="161">
        <f t="shared" si="97"/>
        <v>0</v>
      </c>
      <c r="DU26" s="161">
        <f t="shared" si="120"/>
        <v>0</v>
      </c>
      <c r="DV26" s="161">
        <f t="shared" si="121"/>
        <v>0</v>
      </c>
      <c r="DW26" s="161">
        <f t="shared" si="122"/>
        <v>0</v>
      </c>
      <c r="DX26" s="161">
        <f t="shared" si="123"/>
        <v>0</v>
      </c>
      <c r="DY26" s="161">
        <f t="shared" si="124"/>
        <v>0</v>
      </c>
      <c r="DZ26" s="161">
        <f t="shared" si="125"/>
        <v>0</v>
      </c>
      <c r="EA26" s="161">
        <f t="shared" si="126"/>
        <v>0</v>
      </c>
      <c r="EB26" s="161">
        <f t="shared" si="127"/>
        <v>0</v>
      </c>
      <c r="EC26" s="161">
        <f t="shared" si="128"/>
        <v>0</v>
      </c>
      <c r="ED26" s="161">
        <f t="shared" si="129"/>
        <v>0</v>
      </c>
      <c r="EE26" s="161">
        <f t="shared" si="130"/>
        <v>0</v>
      </c>
      <c r="EF26" s="161">
        <f t="shared" si="131"/>
        <v>0</v>
      </c>
      <c r="EG26" s="161">
        <f t="shared" si="132"/>
        <v>0</v>
      </c>
      <c r="EH26" s="161">
        <f t="shared" si="133"/>
        <v>0</v>
      </c>
      <c r="EI26" s="161">
        <f t="shared" si="134"/>
        <v>0</v>
      </c>
      <c r="EJ26" s="161">
        <f t="shared" si="135"/>
        <v>0</v>
      </c>
      <c r="EK26" s="161">
        <f t="shared" si="136"/>
        <v>0</v>
      </c>
      <c r="EL26" s="161">
        <f t="shared" si="137"/>
        <v>0</v>
      </c>
      <c r="EM26" s="161">
        <f t="shared" si="138"/>
        <v>0</v>
      </c>
      <c r="EN26" s="161">
        <f t="shared" si="139"/>
        <v>0</v>
      </c>
      <c r="EO26" s="161">
        <f t="shared" si="140"/>
        <v>0</v>
      </c>
      <c r="EP26" s="161">
        <f t="shared" si="141"/>
        <v>0</v>
      </c>
      <c r="EQ26" s="161">
        <f t="shared" si="142"/>
        <v>0</v>
      </c>
      <c r="ER26" s="161">
        <f t="shared" si="143"/>
        <v>0</v>
      </c>
      <c r="ES26" s="161">
        <f t="shared" si="144"/>
        <v>0</v>
      </c>
    </row>
    <row r="27" spans="1:149" ht="22.5" customHeight="1" x14ac:dyDescent="0.25">
      <c r="A27" s="146"/>
      <c r="B27" s="63"/>
      <c r="C27" s="76" t="str">
        <f t="shared" si="118"/>
        <v/>
      </c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83"/>
      <c r="CU27" s="54">
        <f t="shared" si="119"/>
        <v>0</v>
      </c>
      <c r="CV27" s="161">
        <f t="shared" si="73"/>
        <v>0</v>
      </c>
      <c r="CW27" s="161">
        <f t="shared" si="74"/>
        <v>0</v>
      </c>
      <c r="CX27" s="161">
        <f t="shared" si="75"/>
        <v>0</v>
      </c>
      <c r="CY27" s="161">
        <f t="shared" si="76"/>
        <v>0</v>
      </c>
      <c r="CZ27" s="161">
        <f t="shared" si="77"/>
        <v>0</v>
      </c>
      <c r="DA27" s="161">
        <f t="shared" si="78"/>
        <v>0</v>
      </c>
      <c r="DB27" s="161">
        <f t="shared" si="79"/>
        <v>0</v>
      </c>
      <c r="DC27" s="161">
        <f t="shared" si="80"/>
        <v>0</v>
      </c>
      <c r="DD27" s="161">
        <f t="shared" si="81"/>
        <v>0</v>
      </c>
      <c r="DE27" s="161">
        <f t="shared" si="82"/>
        <v>0</v>
      </c>
      <c r="DF27" s="161">
        <f t="shared" si="83"/>
        <v>0</v>
      </c>
      <c r="DG27" s="161">
        <f t="shared" si="84"/>
        <v>0</v>
      </c>
      <c r="DH27" s="161">
        <f t="shared" si="85"/>
        <v>0</v>
      </c>
      <c r="DI27" s="161">
        <f t="shared" si="86"/>
        <v>0</v>
      </c>
      <c r="DJ27" s="161">
        <f t="shared" si="87"/>
        <v>0</v>
      </c>
      <c r="DK27" s="161">
        <f t="shared" si="88"/>
        <v>0</v>
      </c>
      <c r="DL27" s="161">
        <f t="shared" si="89"/>
        <v>0</v>
      </c>
      <c r="DM27" s="161">
        <f t="shared" si="90"/>
        <v>0</v>
      </c>
      <c r="DN27" s="161">
        <f t="shared" si="91"/>
        <v>0</v>
      </c>
      <c r="DO27" s="161">
        <f t="shared" si="92"/>
        <v>0</v>
      </c>
      <c r="DP27" s="161">
        <f t="shared" si="93"/>
        <v>0</v>
      </c>
      <c r="DQ27" s="161">
        <f t="shared" si="94"/>
        <v>0</v>
      </c>
      <c r="DR27" s="161">
        <f t="shared" si="95"/>
        <v>0</v>
      </c>
      <c r="DS27" s="161">
        <f t="shared" si="96"/>
        <v>0</v>
      </c>
      <c r="DT27" s="161">
        <f t="shared" si="97"/>
        <v>0</v>
      </c>
      <c r="DU27" s="161">
        <f t="shared" si="120"/>
        <v>0</v>
      </c>
      <c r="DV27" s="161">
        <f t="shared" si="121"/>
        <v>0</v>
      </c>
      <c r="DW27" s="161">
        <f t="shared" si="122"/>
        <v>0</v>
      </c>
      <c r="DX27" s="161">
        <f t="shared" si="123"/>
        <v>0</v>
      </c>
      <c r="DY27" s="161">
        <f t="shared" si="124"/>
        <v>0</v>
      </c>
      <c r="DZ27" s="161">
        <f t="shared" si="125"/>
        <v>0</v>
      </c>
      <c r="EA27" s="161">
        <f t="shared" si="126"/>
        <v>0</v>
      </c>
      <c r="EB27" s="161">
        <f t="shared" si="127"/>
        <v>0</v>
      </c>
      <c r="EC27" s="161">
        <f t="shared" si="128"/>
        <v>0</v>
      </c>
      <c r="ED27" s="161">
        <f t="shared" si="129"/>
        <v>0</v>
      </c>
      <c r="EE27" s="161">
        <f t="shared" si="130"/>
        <v>0</v>
      </c>
      <c r="EF27" s="161">
        <f t="shared" si="131"/>
        <v>0</v>
      </c>
      <c r="EG27" s="161">
        <f t="shared" si="132"/>
        <v>0</v>
      </c>
      <c r="EH27" s="161">
        <f t="shared" si="133"/>
        <v>0</v>
      </c>
      <c r="EI27" s="161">
        <f t="shared" si="134"/>
        <v>0</v>
      </c>
      <c r="EJ27" s="161">
        <f t="shared" si="135"/>
        <v>0</v>
      </c>
      <c r="EK27" s="161">
        <f t="shared" si="136"/>
        <v>0</v>
      </c>
      <c r="EL27" s="161">
        <f t="shared" si="137"/>
        <v>0</v>
      </c>
      <c r="EM27" s="161">
        <f t="shared" si="138"/>
        <v>0</v>
      </c>
      <c r="EN27" s="161">
        <f t="shared" si="139"/>
        <v>0</v>
      </c>
      <c r="EO27" s="161">
        <f t="shared" si="140"/>
        <v>0</v>
      </c>
      <c r="EP27" s="161">
        <f t="shared" si="141"/>
        <v>0</v>
      </c>
      <c r="EQ27" s="161">
        <f t="shared" si="142"/>
        <v>0</v>
      </c>
      <c r="ER27" s="161">
        <f t="shared" si="143"/>
        <v>0</v>
      </c>
      <c r="ES27" s="161">
        <f t="shared" si="144"/>
        <v>0</v>
      </c>
    </row>
    <row r="28" spans="1:149" ht="22.5" customHeight="1" x14ac:dyDescent="0.25">
      <c r="A28" s="146"/>
      <c r="B28" s="63"/>
      <c r="C28" s="76" t="str">
        <f t="shared" si="118"/>
        <v/>
      </c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83"/>
      <c r="CU28" s="54">
        <f t="shared" si="119"/>
        <v>0</v>
      </c>
      <c r="CV28" s="161">
        <f t="shared" si="73"/>
        <v>0</v>
      </c>
      <c r="CW28" s="161">
        <f t="shared" si="74"/>
        <v>0</v>
      </c>
      <c r="CX28" s="161">
        <f t="shared" si="75"/>
        <v>0</v>
      </c>
      <c r="CY28" s="161">
        <f t="shared" si="76"/>
        <v>0</v>
      </c>
      <c r="CZ28" s="161">
        <f t="shared" si="77"/>
        <v>0</v>
      </c>
      <c r="DA28" s="161">
        <f t="shared" si="78"/>
        <v>0</v>
      </c>
      <c r="DB28" s="161">
        <f t="shared" si="79"/>
        <v>0</v>
      </c>
      <c r="DC28" s="161">
        <f t="shared" si="80"/>
        <v>0</v>
      </c>
      <c r="DD28" s="161">
        <f t="shared" si="81"/>
        <v>0</v>
      </c>
      <c r="DE28" s="161">
        <f t="shared" si="82"/>
        <v>0</v>
      </c>
      <c r="DF28" s="161">
        <f t="shared" si="83"/>
        <v>0</v>
      </c>
      <c r="DG28" s="161">
        <f t="shared" si="84"/>
        <v>0</v>
      </c>
      <c r="DH28" s="161">
        <f t="shared" si="85"/>
        <v>0</v>
      </c>
      <c r="DI28" s="161">
        <f t="shared" si="86"/>
        <v>0</v>
      </c>
      <c r="DJ28" s="161">
        <f t="shared" si="87"/>
        <v>0</v>
      </c>
      <c r="DK28" s="161">
        <f t="shared" si="88"/>
        <v>0</v>
      </c>
      <c r="DL28" s="161">
        <f t="shared" si="89"/>
        <v>0</v>
      </c>
      <c r="DM28" s="161">
        <f t="shared" si="90"/>
        <v>0</v>
      </c>
      <c r="DN28" s="161">
        <f t="shared" si="91"/>
        <v>0</v>
      </c>
      <c r="DO28" s="161">
        <f t="shared" si="92"/>
        <v>0</v>
      </c>
      <c r="DP28" s="161">
        <f t="shared" si="93"/>
        <v>0</v>
      </c>
      <c r="DQ28" s="161">
        <f t="shared" si="94"/>
        <v>0</v>
      </c>
      <c r="DR28" s="161">
        <f t="shared" si="95"/>
        <v>0</v>
      </c>
      <c r="DS28" s="161">
        <f t="shared" si="96"/>
        <v>0</v>
      </c>
      <c r="DT28" s="161">
        <f t="shared" si="97"/>
        <v>0</v>
      </c>
      <c r="DU28" s="161">
        <f t="shared" si="120"/>
        <v>0</v>
      </c>
      <c r="DV28" s="161">
        <f t="shared" si="121"/>
        <v>0</v>
      </c>
      <c r="DW28" s="161">
        <f t="shared" si="122"/>
        <v>0</v>
      </c>
      <c r="DX28" s="161">
        <f t="shared" si="123"/>
        <v>0</v>
      </c>
      <c r="DY28" s="161">
        <f t="shared" si="124"/>
        <v>0</v>
      </c>
      <c r="DZ28" s="161">
        <f t="shared" si="125"/>
        <v>0</v>
      </c>
      <c r="EA28" s="161">
        <f t="shared" si="126"/>
        <v>0</v>
      </c>
      <c r="EB28" s="161">
        <f t="shared" si="127"/>
        <v>0</v>
      </c>
      <c r="EC28" s="161">
        <f t="shared" si="128"/>
        <v>0</v>
      </c>
      <c r="ED28" s="161">
        <f t="shared" si="129"/>
        <v>0</v>
      </c>
      <c r="EE28" s="161">
        <f t="shared" si="130"/>
        <v>0</v>
      </c>
      <c r="EF28" s="161">
        <f t="shared" si="131"/>
        <v>0</v>
      </c>
      <c r="EG28" s="161">
        <f t="shared" si="132"/>
        <v>0</v>
      </c>
      <c r="EH28" s="161">
        <f t="shared" si="133"/>
        <v>0</v>
      </c>
      <c r="EI28" s="161">
        <f t="shared" si="134"/>
        <v>0</v>
      </c>
      <c r="EJ28" s="161">
        <f t="shared" si="135"/>
        <v>0</v>
      </c>
      <c r="EK28" s="161">
        <f t="shared" si="136"/>
        <v>0</v>
      </c>
      <c r="EL28" s="161">
        <f t="shared" si="137"/>
        <v>0</v>
      </c>
      <c r="EM28" s="161">
        <f t="shared" si="138"/>
        <v>0</v>
      </c>
      <c r="EN28" s="161">
        <f t="shared" si="139"/>
        <v>0</v>
      </c>
      <c r="EO28" s="161">
        <f t="shared" si="140"/>
        <v>0</v>
      </c>
      <c r="EP28" s="161">
        <f t="shared" si="141"/>
        <v>0</v>
      </c>
      <c r="EQ28" s="161">
        <f t="shared" si="142"/>
        <v>0</v>
      </c>
      <c r="ER28" s="161">
        <f t="shared" si="143"/>
        <v>0</v>
      </c>
      <c r="ES28" s="161">
        <f t="shared" si="144"/>
        <v>0</v>
      </c>
    </row>
    <row r="29" spans="1:149" ht="22.5" customHeight="1" x14ac:dyDescent="0.25">
      <c r="A29" s="146"/>
      <c r="B29" s="63"/>
      <c r="C29" s="76" t="str">
        <f t="shared" si="118"/>
        <v/>
      </c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83"/>
      <c r="CU29" s="54">
        <f t="shared" si="119"/>
        <v>0</v>
      </c>
      <c r="CV29" s="161">
        <f t="shared" si="73"/>
        <v>0</v>
      </c>
      <c r="CW29" s="161">
        <f t="shared" si="74"/>
        <v>0</v>
      </c>
      <c r="CX29" s="161">
        <f t="shared" si="75"/>
        <v>0</v>
      </c>
      <c r="CY29" s="161">
        <f t="shared" si="76"/>
        <v>0</v>
      </c>
      <c r="CZ29" s="161">
        <f t="shared" si="77"/>
        <v>0</v>
      </c>
      <c r="DA29" s="161">
        <f t="shared" si="78"/>
        <v>0</v>
      </c>
      <c r="DB29" s="161">
        <f t="shared" si="79"/>
        <v>0</v>
      </c>
      <c r="DC29" s="161">
        <f t="shared" si="80"/>
        <v>0</v>
      </c>
      <c r="DD29" s="161">
        <f t="shared" si="81"/>
        <v>0</v>
      </c>
      <c r="DE29" s="161">
        <f t="shared" si="82"/>
        <v>0</v>
      </c>
      <c r="DF29" s="161">
        <f t="shared" si="83"/>
        <v>0</v>
      </c>
      <c r="DG29" s="161">
        <f t="shared" si="84"/>
        <v>0</v>
      </c>
      <c r="DH29" s="161">
        <f t="shared" si="85"/>
        <v>0</v>
      </c>
      <c r="DI29" s="161">
        <f t="shared" si="86"/>
        <v>0</v>
      </c>
      <c r="DJ29" s="161">
        <f t="shared" si="87"/>
        <v>0</v>
      </c>
      <c r="DK29" s="161">
        <f t="shared" si="88"/>
        <v>0</v>
      </c>
      <c r="DL29" s="161">
        <f t="shared" si="89"/>
        <v>0</v>
      </c>
      <c r="DM29" s="161">
        <f t="shared" si="90"/>
        <v>0</v>
      </c>
      <c r="DN29" s="161">
        <f t="shared" si="91"/>
        <v>0</v>
      </c>
      <c r="DO29" s="161">
        <f t="shared" si="92"/>
        <v>0</v>
      </c>
      <c r="DP29" s="161">
        <f t="shared" si="93"/>
        <v>0</v>
      </c>
      <c r="DQ29" s="161">
        <f t="shared" si="94"/>
        <v>0</v>
      </c>
      <c r="DR29" s="161">
        <f t="shared" si="95"/>
        <v>0</v>
      </c>
      <c r="DS29" s="161">
        <f t="shared" si="96"/>
        <v>0</v>
      </c>
      <c r="DT29" s="161">
        <f t="shared" si="97"/>
        <v>0</v>
      </c>
      <c r="DU29" s="161">
        <f t="shared" si="120"/>
        <v>0</v>
      </c>
      <c r="DV29" s="161">
        <f t="shared" si="121"/>
        <v>0</v>
      </c>
      <c r="DW29" s="161">
        <f t="shared" si="122"/>
        <v>0</v>
      </c>
      <c r="DX29" s="161">
        <f t="shared" si="123"/>
        <v>0</v>
      </c>
      <c r="DY29" s="161">
        <f t="shared" si="124"/>
        <v>0</v>
      </c>
      <c r="DZ29" s="161">
        <f t="shared" si="125"/>
        <v>0</v>
      </c>
      <c r="EA29" s="161">
        <f t="shared" si="126"/>
        <v>0</v>
      </c>
      <c r="EB29" s="161">
        <f t="shared" si="127"/>
        <v>0</v>
      </c>
      <c r="EC29" s="161">
        <f t="shared" si="128"/>
        <v>0</v>
      </c>
      <c r="ED29" s="161">
        <f t="shared" si="129"/>
        <v>0</v>
      </c>
      <c r="EE29" s="161">
        <f t="shared" si="130"/>
        <v>0</v>
      </c>
      <c r="EF29" s="161">
        <f t="shared" si="131"/>
        <v>0</v>
      </c>
      <c r="EG29" s="161">
        <f t="shared" si="132"/>
        <v>0</v>
      </c>
      <c r="EH29" s="161">
        <f t="shared" si="133"/>
        <v>0</v>
      </c>
      <c r="EI29" s="161">
        <f t="shared" si="134"/>
        <v>0</v>
      </c>
      <c r="EJ29" s="161">
        <f t="shared" si="135"/>
        <v>0</v>
      </c>
      <c r="EK29" s="161">
        <f t="shared" si="136"/>
        <v>0</v>
      </c>
      <c r="EL29" s="161">
        <f t="shared" si="137"/>
        <v>0</v>
      </c>
      <c r="EM29" s="161">
        <f t="shared" si="138"/>
        <v>0</v>
      </c>
      <c r="EN29" s="161">
        <f t="shared" si="139"/>
        <v>0</v>
      </c>
      <c r="EO29" s="161">
        <f t="shared" si="140"/>
        <v>0</v>
      </c>
      <c r="EP29" s="161">
        <f t="shared" si="141"/>
        <v>0</v>
      </c>
      <c r="EQ29" s="161">
        <f t="shared" si="142"/>
        <v>0</v>
      </c>
      <c r="ER29" s="161">
        <f t="shared" si="143"/>
        <v>0</v>
      </c>
      <c r="ES29" s="161">
        <f t="shared" si="144"/>
        <v>0</v>
      </c>
    </row>
    <row r="30" spans="1:149" ht="22.5" customHeight="1" x14ac:dyDescent="0.25">
      <c r="A30" s="146"/>
      <c r="B30" s="63"/>
      <c r="C30" s="76" t="str">
        <f t="shared" si="118"/>
        <v/>
      </c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83"/>
      <c r="CU30" s="54">
        <f t="shared" si="119"/>
        <v>0</v>
      </c>
      <c r="CV30" s="161">
        <f t="shared" si="73"/>
        <v>0</v>
      </c>
      <c r="CW30" s="161">
        <f t="shared" si="74"/>
        <v>0</v>
      </c>
      <c r="CX30" s="161">
        <f t="shared" si="75"/>
        <v>0</v>
      </c>
      <c r="CY30" s="161">
        <f t="shared" si="76"/>
        <v>0</v>
      </c>
      <c r="CZ30" s="161">
        <f t="shared" si="77"/>
        <v>0</v>
      </c>
      <c r="DA30" s="161">
        <f t="shared" si="78"/>
        <v>0</v>
      </c>
      <c r="DB30" s="161">
        <f t="shared" si="79"/>
        <v>0</v>
      </c>
      <c r="DC30" s="161">
        <f t="shared" si="80"/>
        <v>0</v>
      </c>
      <c r="DD30" s="161">
        <f t="shared" si="81"/>
        <v>0</v>
      </c>
      <c r="DE30" s="161">
        <f t="shared" si="82"/>
        <v>0</v>
      </c>
      <c r="DF30" s="161">
        <f t="shared" si="83"/>
        <v>0</v>
      </c>
      <c r="DG30" s="161">
        <f t="shared" si="84"/>
        <v>0</v>
      </c>
      <c r="DH30" s="161">
        <f t="shared" si="85"/>
        <v>0</v>
      </c>
      <c r="DI30" s="161">
        <f t="shared" si="86"/>
        <v>0</v>
      </c>
      <c r="DJ30" s="161">
        <f t="shared" si="87"/>
        <v>0</v>
      </c>
      <c r="DK30" s="161">
        <f t="shared" si="88"/>
        <v>0</v>
      </c>
      <c r="DL30" s="161">
        <f t="shared" si="89"/>
        <v>0</v>
      </c>
      <c r="DM30" s="161">
        <f t="shared" si="90"/>
        <v>0</v>
      </c>
      <c r="DN30" s="161">
        <f t="shared" si="91"/>
        <v>0</v>
      </c>
      <c r="DO30" s="161">
        <f t="shared" si="92"/>
        <v>0</v>
      </c>
      <c r="DP30" s="161">
        <f t="shared" si="93"/>
        <v>0</v>
      </c>
      <c r="DQ30" s="161">
        <f t="shared" si="94"/>
        <v>0</v>
      </c>
      <c r="DR30" s="161">
        <f t="shared" si="95"/>
        <v>0</v>
      </c>
      <c r="DS30" s="161">
        <f t="shared" si="96"/>
        <v>0</v>
      </c>
      <c r="DT30" s="161">
        <f t="shared" si="97"/>
        <v>0</v>
      </c>
      <c r="DU30" s="161">
        <f t="shared" si="120"/>
        <v>0</v>
      </c>
      <c r="DV30" s="161">
        <f t="shared" si="121"/>
        <v>0</v>
      </c>
      <c r="DW30" s="161">
        <f t="shared" si="122"/>
        <v>0</v>
      </c>
      <c r="DX30" s="161">
        <f t="shared" si="123"/>
        <v>0</v>
      </c>
      <c r="DY30" s="161">
        <f t="shared" si="124"/>
        <v>0</v>
      </c>
      <c r="DZ30" s="161">
        <f t="shared" si="125"/>
        <v>0</v>
      </c>
      <c r="EA30" s="161">
        <f t="shared" si="126"/>
        <v>0</v>
      </c>
      <c r="EB30" s="161">
        <f t="shared" si="127"/>
        <v>0</v>
      </c>
      <c r="EC30" s="161">
        <f t="shared" si="128"/>
        <v>0</v>
      </c>
      <c r="ED30" s="161">
        <f t="shared" si="129"/>
        <v>0</v>
      </c>
      <c r="EE30" s="161">
        <f t="shared" si="130"/>
        <v>0</v>
      </c>
      <c r="EF30" s="161">
        <f t="shared" si="131"/>
        <v>0</v>
      </c>
      <c r="EG30" s="161">
        <f t="shared" si="132"/>
        <v>0</v>
      </c>
      <c r="EH30" s="161">
        <f t="shared" si="133"/>
        <v>0</v>
      </c>
      <c r="EI30" s="161">
        <f t="shared" si="134"/>
        <v>0</v>
      </c>
      <c r="EJ30" s="161">
        <f t="shared" si="135"/>
        <v>0</v>
      </c>
      <c r="EK30" s="161">
        <f t="shared" si="136"/>
        <v>0</v>
      </c>
      <c r="EL30" s="161">
        <f t="shared" si="137"/>
        <v>0</v>
      </c>
      <c r="EM30" s="161">
        <f t="shared" si="138"/>
        <v>0</v>
      </c>
      <c r="EN30" s="161">
        <f t="shared" si="139"/>
        <v>0</v>
      </c>
      <c r="EO30" s="161">
        <f t="shared" si="140"/>
        <v>0</v>
      </c>
      <c r="EP30" s="161">
        <f t="shared" si="141"/>
        <v>0</v>
      </c>
      <c r="EQ30" s="161">
        <f t="shared" si="142"/>
        <v>0</v>
      </c>
      <c r="ER30" s="161">
        <f t="shared" si="143"/>
        <v>0</v>
      </c>
      <c r="ES30" s="161">
        <f t="shared" si="144"/>
        <v>0</v>
      </c>
    </row>
    <row r="31" spans="1:149" ht="22.5" customHeight="1" x14ac:dyDescent="0.25">
      <c r="A31" s="146"/>
      <c r="B31" s="63"/>
      <c r="C31" s="76" t="str">
        <f t="shared" si="118"/>
        <v/>
      </c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83"/>
      <c r="CU31" s="54">
        <f t="shared" si="119"/>
        <v>0</v>
      </c>
      <c r="CV31" s="161">
        <f t="shared" si="73"/>
        <v>0</v>
      </c>
      <c r="CW31" s="161">
        <f t="shared" si="74"/>
        <v>0</v>
      </c>
      <c r="CX31" s="161">
        <f t="shared" si="75"/>
        <v>0</v>
      </c>
      <c r="CY31" s="161">
        <f t="shared" si="76"/>
        <v>0</v>
      </c>
      <c r="CZ31" s="161">
        <f t="shared" si="77"/>
        <v>0</v>
      </c>
      <c r="DA31" s="161">
        <f t="shared" si="78"/>
        <v>0</v>
      </c>
      <c r="DB31" s="161">
        <f t="shared" si="79"/>
        <v>0</v>
      </c>
      <c r="DC31" s="161">
        <f t="shared" si="80"/>
        <v>0</v>
      </c>
      <c r="DD31" s="161">
        <f t="shared" si="81"/>
        <v>0</v>
      </c>
      <c r="DE31" s="161">
        <f t="shared" si="82"/>
        <v>0</v>
      </c>
      <c r="DF31" s="161">
        <f t="shared" si="83"/>
        <v>0</v>
      </c>
      <c r="DG31" s="161">
        <f t="shared" si="84"/>
        <v>0</v>
      </c>
      <c r="DH31" s="161">
        <f t="shared" si="85"/>
        <v>0</v>
      </c>
      <c r="DI31" s="161">
        <f t="shared" si="86"/>
        <v>0</v>
      </c>
      <c r="DJ31" s="161">
        <f t="shared" si="87"/>
        <v>0</v>
      </c>
      <c r="DK31" s="161">
        <f t="shared" si="88"/>
        <v>0</v>
      </c>
      <c r="DL31" s="161">
        <f t="shared" si="89"/>
        <v>0</v>
      </c>
      <c r="DM31" s="161">
        <f t="shared" si="90"/>
        <v>0</v>
      </c>
      <c r="DN31" s="161">
        <f t="shared" si="91"/>
        <v>0</v>
      </c>
      <c r="DO31" s="161">
        <f t="shared" si="92"/>
        <v>0</v>
      </c>
      <c r="DP31" s="161">
        <f t="shared" si="93"/>
        <v>0</v>
      </c>
      <c r="DQ31" s="161">
        <f t="shared" si="94"/>
        <v>0</v>
      </c>
      <c r="DR31" s="161">
        <f t="shared" si="95"/>
        <v>0</v>
      </c>
      <c r="DS31" s="161">
        <f t="shared" si="96"/>
        <v>0</v>
      </c>
      <c r="DT31" s="161">
        <f t="shared" si="97"/>
        <v>0</v>
      </c>
      <c r="DU31" s="161">
        <f t="shared" si="120"/>
        <v>0</v>
      </c>
      <c r="DV31" s="161">
        <f t="shared" si="121"/>
        <v>0</v>
      </c>
      <c r="DW31" s="161">
        <f t="shared" si="122"/>
        <v>0</v>
      </c>
      <c r="DX31" s="161">
        <f t="shared" si="123"/>
        <v>0</v>
      </c>
      <c r="DY31" s="161">
        <f t="shared" si="124"/>
        <v>0</v>
      </c>
      <c r="DZ31" s="161">
        <f t="shared" si="125"/>
        <v>0</v>
      </c>
      <c r="EA31" s="161">
        <f t="shared" si="126"/>
        <v>0</v>
      </c>
      <c r="EB31" s="161">
        <f t="shared" si="127"/>
        <v>0</v>
      </c>
      <c r="EC31" s="161">
        <f t="shared" si="128"/>
        <v>0</v>
      </c>
      <c r="ED31" s="161">
        <f t="shared" si="129"/>
        <v>0</v>
      </c>
      <c r="EE31" s="161">
        <f t="shared" si="130"/>
        <v>0</v>
      </c>
      <c r="EF31" s="161">
        <f t="shared" si="131"/>
        <v>0</v>
      </c>
      <c r="EG31" s="161">
        <f t="shared" si="132"/>
        <v>0</v>
      </c>
      <c r="EH31" s="161">
        <f t="shared" si="133"/>
        <v>0</v>
      </c>
      <c r="EI31" s="161">
        <f t="shared" si="134"/>
        <v>0</v>
      </c>
      <c r="EJ31" s="161">
        <f t="shared" si="135"/>
        <v>0</v>
      </c>
      <c r="EK31" s="161">
        <f t="shared" si="136"/>
        <v>0</v>
      </c>
      <c r="EL31" s="161">
        <f t="shared" si="137"/>
        <v>0</v>
      </c>
      <c r="EM31" s="161">
        <f t="shared" si="138"/>
        <v>0</v>
      </c>
      <c r="EN31" s="161">
        <f t="shared" si="139"/>
        <v>0</v>
      </c>
      <c r="EO31" s="161">
        <f t="shared" si="140"/>
        <v>0</v>
      </c>
      <c r="EP31" s="161">
        <f t="shared" si="141"/>
        <v>0</v>
      </c>
      <c r="EQ31" s="161">
        <f t="shared" si="142"/>
        <v>0</v>
      </c>
      <c r="ER31" s="161">
        <f t="shared" si="143"/>
        <v>0</v>
      </c>
      <c r="ES31" s="161">
        <f t="shared" si="144"/>
        <v>0</v>
      </c>
    </row>
    <row r="32" spans="1:149" ht="22.5" customHeight="1" x14ac:dyDescent="0.25">
      <c r="A32" s="146"/>
      <c r="B32" s="63"/>
      <c r="C32" s="76" t="str">
        <f t="shared" si="118"/>
        <v/>
      </c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83"/>
      <c r="CU32" s="54">
        <f t="shared" si="119"/>
        <v>0</v>
      </c>
      <c r="CV32" s="161">
        <f t="shared" si="73"/>
        <v>0</v>
      </c>
      <c r="CW32" s="161">
        <f t="shared" si="74"/>
        <v>0</v>
      </c>
      <c r="CX32" s="161">
        <f t="shared" si="75"/>
        <v>0</v>
      </c>
      <c r="CY32" s="161">
        <f t="shared" si="76"/>
        <v>0</v>
      </c>
      <c r="CZ32" s="161">
        <f t="shared" si="77"/>
        <v>0</v>
      </c>
      <c r="DA32" s="161">
        <f t="shared" si="78"/>
        <v>0</v>
      </c>
      <c r="DB32" s="161">
        <f t="shared" si="79"/>
        <v>0</v>
      </c>
      <c r="DC32" s="161">
        <f t="shared" si="80"/>
        <v>0</v>
      </c>
      <c r="DD32" s="161">
        <f t="shared" si="81"/>
        <v>0</v>
      </c>
      <c r="DE32" s="161">
        <f t="shared" si="82"/>
        <v>0</v>
      </c>
      <c r="DF32" s="161">
        <f t="shared" si="83"/>
        <v>0</v>
      </c>
      <c r="DG32" s="161">
        <f t="shared" si="84"/>
        <v>0</v>
      </c>
      <c r="DH32" s="161">
        <f t="shared" si="85"/>
        <v>0</v>
      </c>
      <c r="DI32" s="161">
        <f t="shared" si="86"/>
        <v>0</v>
      </c>
      <c r="DJ32" s="161">
        <f t="shared" si="87"/>
        <v>0</v>
      </c>
      <c r="DK32" s="161">
        <f t="shared" si="88"/>
        <v>0</v>
      </c>
      <c r="DL32" s="161">
        <f t="shared" si="89"/>
        <v>0</v>
      </c>
      <c r="DM32" s="161">
        <f t="shared" si="90"/>
        <v>0</v>
      </c>
      <c r="DN32" s="161">
        <f t="shared" si="91"/>
        <v>0</v>
      </c>
      <c r="DO32" s="161">
        <f t="shared" si="92"/>
        <v>0</v>
      </c>
      <c r="DP32" s="161">
        <f t="shared" si="93"/>
        <v>0</v>
      </c>
      <c r="DQ32" s="161">
        <f t="shared" si="94"/>
        <v>0</v>
      </c>
      <c r="DR32" s="161">
        <f t="shared" si="95"/>
        <v>0</v>
      </c>
      <c r="DS32" s="161">
        <f t="shared" si="96"/>
        <v>0</v>
      </c>
      <c r="DT32" s="161">
        <f t="shared" si="97"/>
        <v>0</v>
      </c>
      <c r="DU32" s="161">
        <f t="shared" si="120"/>
        <v>0</v>
      </c>
      <c r="DV32" s="161">
        <f t="shared" si="121"/>
        <v>0</v>
      </c>
      <c r="DW32" s="161">
        <f t="shared" si="122"/>
        <v>0</v>
      </c>
      <c r="DX32" s="161">
        <f t="shared" si="123"/>
        <v>0</v>
      </c>
      <c r="DY32" s="161">
        <f t="shared" si="124"/>
        <v>0</v>
      </c>
      <c r="DZ32" s="161">
        <f t="shared" si="125"/>
        <v>0</v>
      </c>
      <c r="EA32" s="161">
        <f t="shared" si="126"/>
        <v>0</v>
      </c>
      <c r="EB32" s="161">
        <f t="shared" si="127"/>
        <v>0</v>
      </c>
      <c r="EC32" s="161">
        <f t="shared" si="128"/>
        <v>0</v>
      </c>
      <c r="ED32" s="161">
        <f t="shared" si="129"/>
        <v>0</v>
      </c>
      <c r="EE32" s="161">
        <f t="shared" si="130"/>
        <v>0</v>
      </c>
      <c r="EF32" s="161">
        <f t="shared" si="131"/>
        <v>0</v>
      </c>
      <c r="EG32" s="161">
        <f t="shared" si="132"/>
        <v>0</v>
      </c>
      <c r="EH32" s="161">
        <f t="shared" si="133"/>
        <v>0</v>
      </c>
      <c r="EI32" s="161">
        <f t="shared" si="134"/>
        <v>0</v>
      </c>
      <c r="EJ32" s="161">
        <f t="shared" si="135"/>
        <v>0</v>
      </c>
      <c r="EK32" s="161">
        <f t="shared" si="136"/>
        <v>0</v>
      </c>
      <c r="EL32" s="161">
        <f t="shared" si="137"/>
        <v>0</v>
      </c>
      <c r="EM32" s="161">
        <f t="shared" si="138"/>
        <v>0</v>
      </c>
      <c r="EN32" s="161">
        <f t="shared" si="139"/>
        <v>0</v>
      </c>
      <c r="EO32" s="161">
        <f t="shared" si="140"/>
        <v>0</v>
      </c>
      <c r="EP32" s="161">
        <f t="shared" si="141"/>
        <v>0</v>
      </c>
      <c r="EQ32" s="161">
        <f t="shared" si="142"/>
        <v>0</v>
      </c>
      <c r="ER32" s="161">
        <f t="shared" si="143"/>
        <v>0</v>
      </c>
      <c r="ES32" s="161">
        <f t="shared" si="144"/>
        <v>0</v>
      </c>
    </row>
    <row r="33" spans="1:149" ht="22.5" customHeight="1" thickBot="1" x14ac:dyDescent="0.3">
      <c r="A33" s="146"/>
      <c r="B33" s="63"/>
      <c r="C33" s="76" t="str">
        <f t="shared" si="118"/>
        <v/>
      </c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83"/>
      <c r="CU33" s="54">
        <f t="shared" si="119"/>
        <v>0</v>
      </c>
      <c r="CV33" s="161">
        <f t="shared" si="73"/>
        <v>0</v>
      </c>
      <c r="CW33" s="161">
        <f t="shared" si="74"/>
        <v>0</v>
      </c>
      <c r="CX33" s="161">
        <f t="shared" si="75"/>
        <v>0</v>
      </c>
      <c r="CY33" s="161">
        <f t="shared" si="76"/>
        <v>0</v>
      </c>
      <c r="CZ33" s="161">
        <f t="shared" si="77"/>
        <v>0</v>
      </c>
      <c r="DA33" s="161">
        <f t="shared" si="78"/>
        <v>0</v>
      </c>
      <c r="DB33" s="161">
        <f t="shared" si="79"/>
        <v>0</v>
      </c>
      <c r="DC33" s="161">
        <f t="shared" si="80"/>
        <v>0</v>
      </c>
      <c r="DD33" s="161">
        <f t="shared" si="81"/>
        <v>0</v>
      </c>
      <c r="DE33" s="161">
        <f t="shared" si="82"/>
        <v>0</v>
      </c>
      <c r="DF33" s="161">
        <f t="shared" si="83"/>
        <v>0</v>
      </c>
      <c r="DG33" s="161">
        <f t="shared" si="84"/>
        <v>0</v>
      </c>
      <c r="DH33" s="161">
        <f t="shared" si="85"/>
        <v>0</v>
      </c>
      <c r="DI33" s="161">
        <f t="shared" si="86"/>
        <v>0</v>
      </c>
      <c r="DJ33" s="161">
        <f t="shared" si="87"/>
        <v>0</v>
      </c>
      <c r="DK33" s="161">
        <f t="shared" si="88"/>
        <v>0</v>
      </c>
      <c r="DL33" s="161">
        <f t="shared" si="89"/>
        <v>0</v>
      </c>
      <c r="DM33" s="161">
        <f t="shared" si="90"/>
        <v>0</v>
      </c>
      <c r="DN33" s="161">
        <f t="shared" si="91"/>
        <v>0</v>
      </c>
      <c r="DO33" s="161">
        <f t="shared" si="92"/>
        <v>0</v>
      </c>
      <c r="DP33" s="161">
        <f t="shared" si="93"/>
        <v>0</v>
      </c>
      <c r="DQ33" s="161">
        <f t="shared" si="94"/>
        <v>0</v>
      </c>
      <c r="DR33" s="161">
        <f t="shared" si="95"/>
        <v>0</v>
      </c>
      <c r="DS33" s="161">
        <f t="shared" si="96"/>
        <v>0</v>
      </c>
      <c r="DT33" s="161">
        <f t="shared" si="97"/>
        <v>0</v>
      </c>
      <c r="DU33" s="161">
        <f t="shared" si="120"/>
        <v>0</v>
      </c>
      <c r="DV33" s="161">
        <f t="shared" si="121"/>
        <v>0</v>
      </c>
      <c r="DW33" s="161">
        <f t="shared" si="122"/>
        <v>0</v>
      </c>
      <c r="DX33" s="161">
        <f t="shared" si="123"/>
        <v>0</v>
      </c>
      <c r="DY33" s="161">
        <f t="shared" si="124"/>
        <v>0</v>
      </c>
      <c r="DZ33" s="161">
        <f t="shared" si="125"/>
        <v>0</v>
      </c>
      <c r="EA33" s="161">
        <f t="shared" si="126"/>
        <v>0</v>
      </c>
      <c r="EB33" s="161">
        <f t="shared" si="127"/>
        <v>0</v>
      </c>
      <c r="EC33" s="161">
        <f t="shared" si="128"/>
        <v>0</v>
      </c>
      <c r="ED33" s="161">
        <f t="shared" si="129"/>
        <v>0</v>
      </c>
      <c r="EE33" s="161">
        <f t="shared" si="130"/>
        <v>0</v>
      </c>
      <c r="EF33" s="161">
        <f t="shared" si="131"/>
        <v>0</v>
      </c>
      <c r="EG33" s="161">
        <f t="shared" si="132"/>
        <v>0</v>
      </c>
      <c r="EH33" s="161">
        <f t="shared" si="133"/>
        <v>0</v>
      </c>
      <c r="EI33" s="161">
        <f t="shared" si="134"/>
        <v>0</v>
      </c>
      <c r="EJ33" s="161">
        <f t="shared" si="135"/>
        <v>0</v>
      </c>
      <c r="EK33" s="161">
        <f t="shared" si="136"/>
        <v>0</v>
      </c>
      <c r="EL33" s="161">
        <f t="shared" si="137"/>
        <v>0</v>
      </c>
      <c r="EM33" s="161">
        <f t="shared" si="138"/>
        <v>0</v>
      </c>
      <c r="EN33" s="161">
        <f t="shared" si="139"/>
        <v>0</v>
      </c>
      <c r="EO33" s="161">
        <f t="shared" si="140"/>
        <v>0</v>
      </c>
      <c r="EP33" s="161">
        <f t="shared" si="141"/>
        <v>0</v>
      </c>
      <c r="EQ33" s="161">
        <f t="shared" si="142"/>
        <v>0</v>
      </c>
      <c r="ER33" s="161">
        <f t="shared" si="143"/>
        <v>0</v>
      </c>
      <c r="ES33" s="161">
        <f t="shared" si="144"/>
        <v>0</v>
      </c>
    </row>
    <row r="34" spans="1:149" ht="22.5" customHeight="1" thickBot="1" x14ac:dyDescent="0.3">
      <c r="A34" s="61"/>
      <c r="B34" s="66" t="s">
        <v>68</v>
      </c>
      <c r="C34" s="78">
        <f>SUM(C24:C33)</f>
        <v>0</v>
      </c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92"/>
      <c r="CU34" s="54">
        <f t="shared" si="119"/>
        <v>0</v>
      </c>
      <c r="CV34" s="161">
        <f t="shared" si="73"/>
        <v>0</v>
      </c>
      <c r="CW34" s="161">
        <f t="shared" si="74"/>
        <v>0</v>
      </c>
      <c r="CX34" s="161">
        <f t="shared" si="75"/>
        <v>0</v>
      </c>
      <c r="CY34" s="161">
        <f t="shared" si="76"/>
        <v>0</v>
      </c>
      <c r="CZ34" s="161">
        <f t="shared" si="77"/>
        <v>0</v>
      </c>
      <c r="DA34" s="161">
        <f t="shared" si="78"/>
        <v>0</v>
      </c>
      <c r="DB34" s="161">
        <f t="shared" si="79"/>
        <v>0</v>
      </c>
      <c r="DC34" s="161">
        <f t="shared" si="80"/>
        <v>0</v>
      </c>
      <c r="DD34" s="161">
        <f t="shared" si="81"/>
        <v>0</v>
      </c>
      <c r="DE34" s="161">
        <f t="shared" si="82"/>
        <v>0</v>
      </c>
      <c r="DF34" s="161">
        <f t="shared" si="83"/>
        <v>0</v>
      </c>
      <c r="DG34" s="161">
        <f t="shared" si="84"/>
        <v>0</v>
      </c>
      <c r="DH34" s="161">
        <f t="shared" si="85"/>
        <v>0</v>
      </c>
      <c r="DI34" s="161">
        <f t="shared" si="86"/>
        <v>0</v>
      </c>
      <c r="DJ34" s="161">
        <f t="shared" si="87"/>
        <v>0</v>
      </c>
      <c r="DK34" s="161">
        <f t="shared" si="88"/>
        <v>0</v>
      </c>
      <c r="DL34" s="161">
        <f t="shared" si="89"/>
        <v>0</v>
      </c>
      <c r="DM34" s="161">
        <f t="shared" si="90"/>
        <v>0</v>
      </c>
      <c r="DN34" s="161">
        <f t="shared" si="91"/>
        <v>0</v>
      </c>
      <c r="DO34" s="161">
        <f t="shared" si="92"/>
        <v>0</v>
      </c>
      <c r="DP34" s="161">
        <f t="shared" si="93"/>
        <v>0</v>
      </c>
      <c r="DQ34" s="161">
        <f t="shared" si="94"/>
        <v>0</v>
      </c>
      <c r="DR34" s="161">
        <f t="shared" si="95"/>
        <v>0</v>
      </c>
      <c r="DS34" s="161">
        <f t="shared" si="96"/>
        <v>0</v>
      </c>
      <c r="DT34" s="161">
        <f t="shared" si="97"/>
        <v>0</v>
      </c>
      <c r="DU34" s="161">
        <f t="shared" si="120"/>
        <v>0</v>
      </c>
      <c r="DV34" s="161">
        <f t="shared" si="121"/>
        <v>0</v>
      </c>
      <c r="DW34" s="161">
        <f t="shared" si="122"/>
        <v>0</v>
      </c>
      <c r="DX34" s="161">
        <f t="shared" si="123"/>
        <v>0</v>
      </c>
      <c r="DY34" s="161">
        <f t="shared" si="124"/>
        <v>0</v>
      </c>
      <c r="DZ34" s="161">
        <f t="shared" si="125"/>
        <v>0</v>
      </c>
      <c r="EA34" s="161">
        <f t="shared" si="126"/>
        <v>0</v>
      </c>
      <c r="EB34" s="161">
        <f t="shared" si="127"/>
        <v>0</v>
      </c>
      <c r="EC34" s="161">
        <f t="shared" si="128"/>
        <v>0</v>
      </c>
      <c r="ED34" s="161">
        <f t="shared" si="129"/>
        <v>0</v>
      </c>
      <c r="EE34" s="161">
        <f t="shared" si="130"/>
        <v>0</v>
      </c>
      <c r="EF34" s="161">
        <f t="shared" si="131"/>
        <v>0</v>
      </c>
      <c r="EG34" s="161">
        <f t="shared" si="132"/>
        <v>0</v>
      </c>
      <c r="EH34" s="161">
        <f t="shared" si="133"/>
        <v>0</v>
      </c>
      <c r="EI34" s="161">
        <f t="shared" si="134"/>
        <v>0</v>
      </c>
      <c r="EJ34" s="161">
        <f t="shared" si="135"/>
        <v>0</v>
      </c>
      <c r="EK34" s="161">
        <f t="shared" si="136"/>
        <v>0</v>
      </c>
      <c r="EL34" s="161">
        <f t="shared" si="137"/>
        <v>0</v>
      </c>
      <c r="EM34" s="161">
        <f t="shared" si="138"/>
        <v>0</v>
      </c>
      <c r="EN34" s="161">
        <f t="shared" si="139"/>
        <v>0</v>
      </c>
      <c r="EO34" s="161">
        <f t="shared" si="140"/>
        <v>0</v>
      </c>
      <c r="EP34" s="161">
        <f t="shared" si="141"/>
        <v>0</v>
      </c>
      <c r="EQ34" s="161">
        <f t="shared" si="142"/>
        <v>0</v>
      </c>
      <c r="ER34" s="161">
        <f t="shared" si="143"/>
        <v>0</v>
      </c>
      <c r="ES34" s="161">
        <f t="shared" si="144"/>
        <v>0</v>
      </c>
    </row>
    <row r="35" spans="1:149" ht="22.5" customHeight="1" x14ac:dyDescent="0.25"/>
    <row r="63" spans="1:1" x14ac:dyDescent="0.25">
      <c r="A63" s="67" t="s">
        <v>75</v>
      </c>
    </row>
    <row r="64" spans="1:1" x14ac:dyDescent="0.25">
      <c r="A64" s="68" t="s">
        <v>1</v>
      </c>
    </row>
    <row r="65" spans="1:1" x14ac:dyDescent="0.25">
      <c r="A65" s="68" t="s">
        <v>3</v>
      </c>
    </row>
    <row r="66" spans="1:1" x14ac:dyDescent="0.25">
      <c r="A66" s="68" t="s">
        <v>9</v>
      </c>
    </row>
    <row r="67" spans="1:1" x14ac:dyDescent="0.25">
      <c r="A67" s="68" t="s">
        <v>76</v>
      </c>
    </row>
    <row r="68" spans="1:1" x14ac:dyDescent="0.25">
      <c r="A68" s="68"/>
    </row>
    <row r="69" spans="1:1" x14ac:dyDescent="0.25">
      <c r="A69" s="67" t="s">
        <v>77</v>
      </c>
    </row>
    <row r="70" spans="1:1" x14ac:dyDescent="0.25">
      <c r="A70" s="68" t="s">
        <v>78</v>
      </c>
    </row>
    <row r="71" spans="1:1" x14ac:dyDescent="0.25">
      <c r="A71" s="68" t="s">
        <v>79</v>
      </c>
    </row>
    <row r="72" spans="1:1" x14ac:dyDescent="0.25">
      <c r="A72" s="68" t="s">
        <v>80</v>
      </c>
    </row>
  </sheetData>
  <mergeCells count="3">
    <mergeCell ref="A7:C7"/>
    <mergeCell ref="A6:C6"/>
    <mergeCell ref="D9:F9"/>
  </mergeCells>
  <dataValidations count="2">
    <dataValidation type="list" errorStyle="information" allowBlank="1" showInputMessage="1" showErrorMessage="1" errorTitle="Hit &quot;Enter&quot; to continue" sqref="A12:A22">
      <formula1>$A$64:$A$67</formula1>
    </dataValidation>
    <dataValidation type="list" errorStyle="information" allowBlank="1" showInputMessage="1" showErrorMessage="1" errorTitle="Hit &quot;Enter&quot; to continue" sqref="A24:A34">
      <formula1>$A$70:$A$72</formula1>
    </dataValidation>
  </dataValidations>
  <pageMargins left="0.7" right="0.7" top="0.75" bottom="0.75" header="0.3" footer="0.3"/>
  <pageSetup scale="10" orientation="landscape"/>
  <ignoredErrors>
    <ignoredError sqref="CV18:DC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S72"/>
  <sheetViews>
    <sheetView showGridLines="0" zoomScale="70" zoomScaleNormal="70" workbookViewId="0">
      <pane xSplit="3" ySplit="10" topLeftCell="D11" activePane="bottomRight" state="frozen"/>
      <selection activeCell="EH7" sqref="EH7"/>
      <selection pane="topRight" activeCell="EH7" sqref="EH7"/>
      <selection pane="bottomLeft" activeCell="EH7" sqref="EH7"/>
      <selection pane="bottomRight" activeCell="C12" sqref="C12"/>
    </sheetView>
  </sheetViews>
  <sheetFormatPr defaultRowHeight="15" x14ac:dyDescent="0.25"/>
  <cols>
    <col min="1" max="1" width="21.7109375" style="8" customWidth="1"/>
    <col min="2" max="2" width="54" style="8" customWidth="1"/>
    <col min="3" max="3" width="14.42578125" style="8" customWidth="1"/>
    <col min="4" max="53" width="13" style="8" customWidth="1"/>
    <col min="54" max="54" width="9.140625" style="8"/>
    <col min="55" max="86" width="9.140625" style="8" customWidth="1"/>
    <col min="87" max="98" width="9.140625" style="8"/>
    <col min="99" max="149" width="11.140625" style="8" customWidth="1"/>
    <col min="150" max="16384" width="9.140625" style="8"/>
  </cols>
  <sheetData>
    <row r="1" spans="1:149" ht="21" customHeight="1" x14ac:dyDescent="0.25">
      <c r="A1" s="55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149" ht="21" customHeight="1" x14ac:dyDescent="0.25">
      <c r="A2" s="55" t="s">
        <v>11</v>
      </c>
      <c r="B2" s="3"/>
      <c r="C2" s="43"/>
    </row>
    <row r="3" spans="1:149" ht="21" customHeight="1" x14ac:dyDescent="0.3">
      <c r="A3" s="5" t="s">
        <v>69</v>
      </c>
      <c r="C3" s="9"/>
    </row>
    <row r="4" spans="1:149" ht="15.75" thickBot="1" x14ac:dyDescent="0.3">
      <c r="A4" s="6"/>
      <c r="C4" s="9"/>
    </row>
    <row r="5" spans="1:149" ht="22.5" customHeight="1" x14ac:dyDescent="0.25">
      <c r="A5" s="80" t="s">
        <v>70</v>
      </c>
      <c r="B5" s="80"/>
      <c r="C5" s="80"/>
    </row>
    <row r="6" spans="1:149" ht="22.5" customHeight="1" x14ac:dyDescent="0.25">
      <c r="A6" s="230">
        <f>Summary!D3</f>
        <v>0</v>
      </c>
      <c r="B6" s="230"/>
      <c r="C6" s="230"/>
    </row>
    <row r="7" spans="1:149" ht="22.5" customHeight="1" x14ac:dyDescent="0.25">
      <c r="A7" s="230" t="str">
        <f>"Option 2: "&amp;Summary!C8</f>
        <v xml:space="preserve">Option 2: </v>
      </c>
      <c r="B7" s="230"/>
      <c r="C7" s="230"/>
    </row>
    <row r="8" spans="1:149" ht="15.75" thickBot="1" x14ac:dyDescent="0.3">
      <c r="C8" s="10"/>
    </row>
    <row r="9" spans="1:149" ht="30.75" customHeight="1" thickBot="1" x14ac:dyDescent="0.3">
      <c r="A9" s="48" t="s">
        <v>12</v>
      </c>
      <c r="B9" s="49"/>
      <c r="C9" s="17"/>
      <c r="D9" s="233" t="s">
        <v>66</v>
      </c>
      <c r="E9" s="234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1"/>
    </row>
    <row r="10" spans="1:149" ht="30.75" customHeight="1" thickBot="1" x14ac:dyDescent="0.3">
      <c r="A10" s="69" t="s">
        <v>2</v>
      </c>
      <c r="B10" s="70" t="s">
        <v>0</v>
      </c>
      <c r="C10" s="71" t="s">
        <v>64</v>
      </c>
      <c r="D10" s="72">
        <f>BaseYear</f>
        <v>2015</v>
      </c>
      <c r="E10" s="73">
        <f>D10+1</f>
        <v>2016</v>
      </c>
      <c r="F10" s="73">
        <f t="shared" ref="F10:AF10" si="0">E10+1</f>
        <v>2017</v>
      </c>
      <c r="G10" s="73">
        <f t="shared" si="0"/>
        <v>2018</v>
      </c>
      <c r="H10" s="73">
        <f t="shared" si="0"/>
        <v>2019</v>
      </c>
      <c r="I10" s="73">
        <f t="shared" si="0"/>
        <v>2020</v>
      </c>
      <c r="J10" s="73">
        <f t="shared" si="0"/>
        <v>2021</v>
      </c>
      <c r="K10" s="73">
        <f t="shared" si="0"/>
        <v>2022</v>
      </c>
      <c r="L10" s="73">
        <f t="shared" si="0"/>
        <v>2023</v>
      </c>
      <c r="M10" s="73">
        <f t="shared" si="0"/>
        <v>2024</v>
      </c>
      <c r="N10" s="73">
        <f t="shared" si="0"/>
        <v>2025</v>
      </c>
      <c r="O10" s="73">
        <f t="shared" si="0"/>
        <v>2026</v>
      </c>
      <c r="P10" s="73">
        <f t="shared" si="0"/>
        <v>2027</v>
      </c>
      <c r="Q10" s="73">
        <f t="shared" si="0"/>
        <v>2028</v>
      </c>
      <c r="R10" s="73">
        <f t="shared" si="0"/>
        <v>2029</v>
      </c>
      <c r="S10" s="73">
        <f t="shared" si="0"/>
        <v>2030</v>
      </c>
      <c r="T10" s="73">
        <f t="shared" si="0"/>
        <v>2031</v>
      </c>
      <c r="U10" s="73">
        <f t="shared" si="0"/>
        <v>2032</v>
      </c>
      <c r="V10" s="73">
        <f t="shared" si="0"/>
        <v>2033</v>
      </c>
      <c r="W10" s="73">
        <f t="shared" si="0"/>
        <v>2034</v>
      </c>
      <c r="X10" s="73">
        <f t="shared" si="0"/>
        <v>2035</v>
      </c>
      <c r="Y10" s="73">
        <f t="shared" si="0"/>
        <v>2036</v>
      </c>
      <c r="Z10" s="73">
        <f t="shared" si="0"/>
        <v>2037</v>
      </c>
      <c r="AA10" s="73">
        <f t="shared" si="0"/>
        <v>2038</v>
      </c>
      <c r="AB10" s="73">
        <f t="shared" si="0"/>
        <v>2039</v>
      </c>
      <c r="AC10" s="73">
        <f t="shared" si="0"/>
        <v>2040</v>
      </c>
      <c r="AD10" s="73">
        <f t="shared" si="0"/>
        <v>2041</v>
      </c>
      <c r="AE10" s="73">
        <f t="shared" si="0"/>
        <v>2042</v>
      </c>
      <c r="AF10" s="73">
        <f t="shared" si="0"/>
        <v>2043</v>
      </c>
      <c r="AG10" s="73">
        <f t="shared" ref="AG10" si="1">AF10+1</f>
        <v>2044</v>
      </c>
      <c r="AH10" s="73">
        <f t="shared" ref="AH10" si="2">AG10+1</f>
        <v>2045</v>
      </c>
      <c r="AI10" s="73">
        <f t="shared" ref="AI10" si="3">AH10+1</f>
        <v>2046</v>
      </c>
      <c r="AJ10" s="73">
        <f t="shared" ref="AJ10" si="4">AI10+1</f>
        <v>2047</v>
      </c>
      <c r="AK10" s="73">
        <f t="shared" ref="AK10" si="5">AJ10+1</f>
        <v>2048</v>
      </c>
      <c r="AL10" s="73">
        <f t="shared" ref="AL10" si="6">AK10+1</f>
        <v>2049</v>
      </c>
      <c r="AM10" s="73">
        <f t="shared" ref="AM10" si="7">AL10+1</f>
        <v>2050</v>
      </c>
      <c r="AN10" s="73">
        <f t="shared" ref="AN10" si="8">AM10+1</f>
        <v>2051</v>
      </c>
      <c r="AO10" s="73">
        <f t="shared" ref="AO10" si="9">AN10+1</f>
        <v>2052</v>
      </c>
      <c r="AP10" s="73">
        <f t="shared" ref="AP10" si="10">AO10+1</f>
        <v>2053</v>
      </c>
      <c r="AQ10" s="73">
        <f t="shared" ref="AQ10" si="11">AP10+1</f>
        <v>2054</v>
      </c>
      <c r="AR10" s="73">
        <f t="shared" ref="AR10" si="12">AQ10+1</f>
        <v>2055</v>
      </c>
      <c r="AS10" s="73">
        <f t="shared" ref="AS10" si="13">AR10+1</f>
        <v>2056</v>
      </c>
      <c r="AT10" s="73">
        <f t="shared" ref="AT10" si="14">AS10+1</f>
        <v>2057</v>
      </c>
      <c r="AU10" s="73">
        <f t="shared" ref="AU10" si="15">AT10+1</f>
        <v>2058</v>
      </c>
      <c r="AV10" s="73">
        <f t="shared" ref="AV10" si="16">AU10+1</f>
        <v>2059</v>
      </c>
      <c r="AW10" s="73">
        <f t="shared" ref="AW10" si="17">AV10+1</f>
        <v>2060</v>
      </c>
      <c r="AX10" s="73">
        <f t="shared" ref="AX10" si="18">AW10+1</f>
        <v>2061</v>
      </c>
      <c r="AY10" s="73">
        <f t="shared" ref="AY10" si="19">AX10+1</f>
        <v>2062</v>
      </c>
      <c r="AZ10" s="73">
        <f t="shared" ref="AZ10" si="20">AY10+1</f>
        <v>2063</v>
      </c>
      <c r="BA10" s="74">
        <v>2063</v>
      </c>
      <c r="CU10" s="162" t="s">
        <v>64</v>
      </c>
      <c r="CV10" s="163">
        <f>BaseYear</f>
        <v>2015</v>
      </c>
      <c r="CW10" s="163">
        <f>CV10+1</f>
        <v>2016</v>
      </c>
      <c r="CX10" s="163">
        <f t="shared" ref="CX10:DY10" si="21">CW10+1</f>
        <v>2017</v>
      </c>
      <c r="CY10" s="163">
        <f t="shared" si="21"/>
        <v>2018</v>
      </c>
      <c r="CZ10" s="163">
        <f t="shared" si="21"/>
        <v>2019</v>
      </c>
      <c r="DA10" s="163">
        <f t="shared" si="21"/>
        <v>2020</v>
      </c>
      <c r="DB10" s="163">
        <f t="shared" si="21"/>
        <v>2021</v>
      </c>
      <c r="DC10" s="163">
        <f t="shared" si="21"/>
        <v>2022</v>
      </c>
      <c r="DD10" s="163">
        <f t="shared" si="21"/>
        <v>2023</v>
      </c>
      <c r="DE10" s="163">
        <f t="shared" si="21"/>
        <v>2024</v>
      </c>
      <c r="DF10" s="163">
        <f t="shared" si="21"/>
        <v>2025</v>
      </c>
      <c r="DG10" s="163">
        <f t="shared" si="21"/>
        <v>2026</v>
      </c>
      <c r="DH10" s="163">
        <f t="shared" si="21"/>
        <v>2027</v>
      </c>
      <c r="DI10" s="163">
        <f t="shared" si="21"/>
        <v>2028</v>
      </c>
      <c r="DJ10" s="163">
        <f t="shared" si="21"/>
        <v>2029</v>
      </c>
      <c r="DK10" s="163">
        <f t="shared" si="21"/>
        <v>2030</v>
      </c>
      <c r="DL10" s="163">
        <f t="shared" si="21"/>
        <v>2031</v>
      </c>
      <c r="DM10" s="163">
        <f t="shared" si="21"/>
        <v>2032</v>
      </c>
      <c r="DN10" s="163">
        <f t="shared" si="21"/>
        <v>2033</v>
      </c>
      <c r="DO10" s="163">
        <f t="shared" si="21"/>
        <v>2034</v>
      </c>
      <c r="DP10" s="163">
        <f t="shared" si="21"/>
        <v>2035</v>
      </c>
      <c r="DQ10" s="163">
        <f t="shared" si="21"/>
        <v>2036</v>
      </c>
      <c r="DR10" s="163">
        <f t="shared" si="21"/>
        <v>2037</v>
      </c>
      <c r="DS10" s="163">
        <f t="shared" si="21"/>
        <v>2038</v>
      </c>
      <c r="DT10" s="163">
        <f t="shared" si="21"/>
        <v>2039</v>
      </c>
      <c r="DU10" s="163">
        <f t="shared" si="21"/>
        <v>2040</v>
      </c>
      <c r="DV10" s="163">
        <f t="shared" si="21"/>
        <v>2041</v>
      </c>
      <c r="DW10" s="163">
        <f t="shared" si="21"/>
        <v>2042</v>
      </c>
      <c r="DX10" s="163">
        <f t="shared" si="21"/>
        <v>2043</v>
      </c>
      <c r="DY10" s="163">
        <f t="shared" si="21"/>
        <v>2044</v>
      </c>
      <c r="DZ10" s="163">
        <f t="shared" ref="DZ10" si="22">DY10+1</f>
        <v>2045</v>
      </c>
      <c r="EA10" s="163">
        <f t="shared" ref="EA10" si="23">DZ10+1</f>
        <v>2046</v>
      </c>
      <c r="EB10" s="163">
        <f t="shared" ref="EB10" si="24">EA10+1</f>
        <v>2047</v>
      </c>
      <c r="EC10" s="163">
        <f t="shared" ref="EC10" si="25">EB10+1</f>
        <v>2048</v>
      </c>
      <c r="ED10" s="163">
        <f t="shared" ref="ED10" si="26">EC10+1</f>
        <v>2049</v>
      </c>
      <c r="EE10" s="163">
        <f t="shared" ref="EE10" si="27">ED10+1</f>
        <v>2050</v>
      </c>
      <c r="EF10" s="163">
        <f t="shared" ref="EF10" si="28">EE10+1</f>
        <v>2051</v>
      </c>
      <c r="EG10" s="163">
        <f t="shared" ref="EG10" si="29">EF10+1</f>
        <v>2052</v>
      </c>
      <c r="EH10" s="163">
        <f t="shared" ref="EH10" si="30">EG10+1</f>
        <v>2053</v>
      </c>
      <c r="EI10" s="163">
        <f t="shared" ref="EI10" si="31">EH10+1</f>
        <v>2054</v>
      </c>
      <c r="EJ10" s="163">
        <f t="shared" ref="EJ10" si="32">EI10+1</f>
        <v>2055</v>
      </c>
      <c r="EK10" s="163">
        <f t="shared" ref="EK10" si="33">EJ10+1</f>
        <v>2056</v>
      </c>
      <c r="EL10" s="163">
        <f t="shared" ref="EL10" si="34">EK10+1</f>
        <v>2057</v>
      </c>
      <c r="EM10" s="163">
        <f t="shared" ref="EM10" si="35">EL10+1</f>
        <v>2058</v>
      </c>
      <c r="EN10" s="163">
        <f t="shared" ref="EN10" si="36">EM10+1</f>
        <v>2059</v>
      </c>
      <c r="EO10" s="163">
        <f t="shared" ref="EO10" si="37">EN10+1</f>
        <v>2060</v>
      </c>
      <c r="EP10" s="163">
        <f t="shared" ref="EP10" si="38">EO10+1</f>
        <v>2061</v>
      </c>
      <c r="EQ10" s="163">
        <f t="shared" ref="EQ10" si="39">EP10+1</f>
        <v>2062</v>
      </c>
      <c r="ER10" s="163">
        <f t="shared" ref="ER10" si="40">EQ10+1</f>
        <v>2063</v>
      </c>
      <c r="ES10" s="163">
        <f t="shared" ref="ES10" si="41">ER10+1</f>
        <v>2064</v>
      </c>
    </row>
    <row r="11" spans="1:149" ht="22.5" customHeight="1" x14ac:dyDescent="0.25">
      <c r="A11" s="58" t="s">
        <v>63</v>
      </c>
      <c r="B11" s="62"/>
      <c r="C11" s="47"/>
      <c r="D11" s="45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6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</row>
    <row r="12" spans="1:149" ht="22.5" customHeight="1" x14ac:dyDescent="0.25">
      <c r="A12" s="146"/>
      <c r="B12" s="63"/>
      <c r="C12" s="76" t="str">
        <f>IF(CU12=0,"",CU12)</f>
        <v/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83"/>
      <c r="CU12" s="165">
        <f t="shared" ref="CU12:CU22" si="42">CV12+NPV(DiscountRate,CW12:ES12)</f>
        <v>0</v>
      </c>
      <c r="CV12" s="161">
        <f t="shared" ref="CV12:DT12" si="43">IF(D12="",0,D12)</f>
        <v>0</v>
      </c>
      <c r="CW12" s="161">
        <f t="shared" si="43"/>
        <v>0</v>
      </c>
      <c r="CX12" s="161">
        <f t="shared" si="43"/>
        <v>0</v>
      </c>
      <c r="CY12" s="161">
        <f t="shared" si="43"/>
        <v>0</v>
      </c>
      <c r="CZ12" s="161">
        <f t="shared" si="43"/>
        <v>0</v>
      </c>
      <c r="DA12" s="161">
        <f t="shared" si="43"/>
        <v>0</v>
      </c>
      <c r="DB12" s="161">
        <f t="shared" si="43"/>
        <v>0</v>
      </c>
      <c r="DC12" s="161">
        <f t="shared" si="43"/>
        <v>0</v>
      </c>
      <c r="DD12" s="161">
        <f t="shared" si="43"/>
        <v>0</v>
      </c>
      <c r="DE12" s="161">
        <f t="shared" si="43"/>
        <v>0</v>
      </c>
      <c r="DF12" s="161">
        <f t="shared" si="43"/>
        <v>0</v>
      </c>
      <c r="DG12" s="161">
        <f t="shared" si="43"/>
        <v>0</v>
      </c>
      <c r="DH12" s="161">
        <f t="shared" si="43"/>
        <v>0</v>
      </c>
      <c r="DI12" s="161">
        <f t="shared" si="43"/>
        <v>0</v>
      </c>
      <c r="DJ12" s="161">
        <f t="shared" si="43"/>
        <v>0</v>
      </c>
      <c r="DK12" s="161">
        <f t="shared" si="43"/>
        <v>0</v>
      </c>
      <c r="DL12" s="161">
        <f t="shared" si="43"/>
        <v>0</v>
      </c>
      <c r="DM12" s="161">
        <f t="shared" si="43"/>
        <v>0</v>
      </c>
      <c r="DN12" s="161">
        <f t="shared" si="43"/>
        <v>0</v>
      </c>
      <c r="DO12" s="161">
        <f t="shared" si="43"/>
        <v>0</v>
      </c>
      <c r="DP12" s="161">
        <f t="shared" si="43"/>
        <v>0</v>
      </c>
      <c r="DQ12" s="161">
        <f t="shared" si="43"/>
        <v>0</v>
      </c>
      <c r="DR12" s="161">
        <f t="shared" si="43"/>
        <v>0</v>
      </c>
      <c r="DS12" s="161">
        <f t="shared" si="43"/>
        <v>0</v>
      </c>
      <c r="DT12" s="161">
        <f t="shared" si="43"/>
        <v>0</v>
      </c>
      <c r="DU12" s="161">
        <f t="shared" ref="DU12:ES22" si="44">IF(AC12="",0,AC12)</f>
        <v>0</v>
      </c>
      <c r="DV12" s="161">
        <f t="shared" si="44"/>
        <v>0</v>
      </c>
      <c r="DW12" s="161">
        <f t="shared" si="44"/>
        <v>0</v>
      </c>
      <c r="DX12" s="161">
        <f t="shared" si="44"/>
        <v>0</v>
      </c>
      <c r="DY12" s="161">
        <f t="shared" si="44"/>
        <v>0</v>
      </c>
      <c r="DZ12" s="161">
        <f t="shared" si="44"/>
        <v>0</v>
      </c>
      <c r="EA12" s="161">
        <f t="shared" si="44"/>
        <v>0</v>
      </c>
      <c r="EB12" s="161">
        <f t="shared" si="44"/>
        <v>0</v>
      </c>
      <c r="EC12" s="161">
        <f t="shared" si="44"/>
        <v>0</v>
      </c>
      <c r="ED12" s="161">
        <f t="shared" si="44"/>
        <v>0</v>
      </c>
      <c r="EE12" s="161">
        <f t="shared" si="44"/>
        <v>0</v>
      </c>
      <c r="EF12" s="161">
        <f t="shared" si="44"/>
        <v>0</v>
      </c>
      <c r="EG12" s="161">
        <f t="shared" si="44"/>
        <v>0</v>
      </c>
      <c r="EH12" s="161">
        <f t="shared" si="44"/>
        <v>0</v>
      </c>
      <c r="EI12" s="161">
        <f t="shared" si="44"/>
        <v>0</v>
      </c>
      <c r="EJ12" s="161">
        <f t="shared" si="44"/>
        <v>0</v>
      </c>
      <c r="EK12" s="161">
        <f t="shared" si="44"/>
        <v>0</v>
      </c>
      <c r="EL12" s="161">
        <f t="shared" si="44"/>
        <v>0</v>
      </c>
      <c r="EM12" s="161">
        <f t="shared" si="44"/>
        <v>0</v>
      </c>
      <c r="EN12" s="161">
        <f t="shared" si="44"/>
        <v>0</v>
      </c>
      <c r="EO12" s="161">
        <f t="shared" si="44"/>
        <v>0</v>
      </c>
      <c r="EP12" s="161">
        <f t="shared" si="44"/>
        <v>0</v>
      </c>
      <c r="EQ12" s="161">
        <f t="shared" si="44"/>
        <v>0</v>
      </c>
      <c r="ER12" s="161">
        <f t="shared" si="44"/>
        <v>0</v>
      </c>
      <c r="ES12" s="161">
        <f t="shared" si="44"/>
        <v>0</v>
      </c>
    </row>
    <row r="13" spans="1:149" ht="22.5" customHeight="1" x14ac:dyDescent="0.25">
      <c r="A13" s="146"/>
      <c r="B13" s="63"/>
      <c r="C13" s="76" t="str">
        <f t="shared" ref="C13:C21" si="45">IF(CU13=0,"",CU13)</f>
        <v/>
      </c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83"/>
      <c r="CU13" s="165">
        <f t="shared" si="42"/>
        <v>0</v>
      </c>
      <c r="CV13" s="161">
        <f t="shared" ref="CV13:DK34" si="46">IF(D13="",0,D13)</f>
        <v>0</v>
      </c>
      <c r="CW13" s="161">
        <f t="shared" ref="CW13:DF20" si="47">IF(E13="",0,E13)</f>
        <v>0</v>
      </c>
      <c r="CX13" s="161">
        <f t="shared" si="47"/>
        <v>0</v>
      </c>
      <c r="CY13" s="161">
        <f t="shared" si="47"/>
        <v>0</v>
      </c>
      <c r="CZ13" s="161">
        <f t="shared" si="47"/>
        <v>0</v>
      </c>
      <c r="DA13" s="161">
        <f t="shared" si="47"/>
        <v>0</v>
      </c>
      <c r="DB13" s="161">
        <f t="shared" si="47"/>
        <v>0</v>
      </c>
      <c r="DC13" s="161">
        <f t="shared" si="47"/>
        <v>0</v>
      </c>
      <c r="DD13" s="161">
        <f t="shared" si="47"/>
        <v>0</v>
      </c>
      <c r="DE13" s="161">
        <f t="shared" si="47"/>
        <v>0</v>
      </c>
      <c r="DF13" s="161">
        <f t="shared" si="47"/>
        <v>0</v>
      </c>
      <c r="DG13" s="161">
        <f t="shared" ref="DG13:DP20" si="48">IF(O13="",0,O13)</f>
        <v>0</v>
      </c>
      <c r="DH13" s="161">
        <f t="shared" si="48"/>
        <v>0</v>
      </c>
      <c r="DI13" s="161">
        <f t="shared" si="48"/>
        <v>0</v>
      </c>
      <c r="DJ13" s="161">
        <f t="shared" si="48"/>
        <v>0</v>
      </c>
      <c r="DK13" s="161">
        <f t="shared" si="48"/>
        <v>0</v>
      </c>
      <c r="DL13" s="161">
        <f t="shared" si="48"/>
        <v>0</v>
      </c>
      <c r="DM13" s="161">
        <f t="shared" si="48"/>
        <v>0</v>
      </c>
      <c r="DN13" s="161">
        <f t="shared" si="48"/>
        <v>0</v>
      </c>
      <c r="DO13" s="161">
        <f t="shared" si="48"/>
        <v>0</v>
      </c>
      <c r="DP13" s="161">
        <f t="shared" si="48"/>
        <v>0</v>
      </c>
      <c r="DQ13" s="161">
        <f t="shared" ref="DQ13:DT20" si="49">IF(Y13="",0,Y13)</f>
        <v>0</v>
      </c>
      <c r="DR13" s="161">
        <f t="shared" si="49"/>
        <v>0</v>
      </c>
      <c r="DS13" s="161">
        <f t="shared" si="49"/>
        <v>0</v>
      </c>
      <c r="DT13" s="161">
        <f t="shared" si="49"/>
        <v>0</v>
      </c>
      <c r="DU13" s="161">
        <f t="shared" si="44"/>
        <v>0</v>
      </c>
      <c r="DV13" s="161">
        <f t="shared" si="44"/>
        <v>0</v>
      </c>
      <c r="DW13" s="161">
        <f t="shared" si="44"/>
        <v>0</v>
      </c>
      <c r="DX13" s="161">
        <f t="shared" si="44"/>
        <v>0</v>
      </c>
      <c r="DY13" s="161">
        <f t="shared" si="44"/>
        <v>0</v>
      </c>
      <c r="DZ13" s="161">
        <f t="shared" si="44"/>
        <v>0</v>
      </c>
      <c r="EA13" s="161">
        <f t="shared" si="44"/>
        <v>0</v>
      </c>
      <c r="EB13" s="161">
        <f t="shared" si="44"/>
        <v>0</v>
      </c>
      <c r="EC13" s="161">
        <f t="shared" si="44"/>
        <v>0</v>
      </c>
      <c r="ED13" s="161">
        <f t="shared" si="44"/>
        <v>0</v>
      </c>
      <c r="EE13" s="161">
        <f t="shared" si="44"/>
        <v>0</v>
      </c>
      <c r="EF13" s="161">
        <f t="shared" si="44"/>
        <v>0</v>
      </c>
      <c r="EG13" s="161">
        <f t="shared" si="44"/>
        <v>0</v>
      </c>
      <c r="EH13" s="161">
        <f t="shared" si="44"/>
        <v>0</v>
      </c>
      <c r="EI13" s="161">
        <f t="shared" si="44"/>
        <v>0</v>
      </c>
      <c r="EJ13" s="161">
        <f t="shared" si="44"/>
        <v>0</v>
      </c>
      <c r="EK13" s="161">
        <f t="shared" si="44"/>
        <v>0</v>
      </c>
      <c r="EL13" s="161">
        <f t="shared" si="44"/>
        <v>0</v>
      </c>
      <c r="EM13" s="161">
        <f t="shared" si="44"/>
        <v>0</v>
      </c>
      <c r="EN13" s="161">
        <f t="shared" si="44"/>
        <v>0</v>
      </c>
      <c r="EO13" s="161">
        <f t="shared" si="44"/>
        <v>0</v>
      </c>
      <c r="EP13" s="161">
        <f t="shared" si="44"/>
        <v>0</v>
      </c>
      <c r="EQ13" s="161">
        <f t="shared" si="44"/>
        <v>0</v>
      </c>
      <c r="ER13" s="161">
        <f t="shared" si="44"/>
        <v>0</v>
      </c>
      <c r="ES13" s="161">
        <f t="shared" si="44"/>
        <v>0</v>
      </c>
    </row>
    <row r="14" spans="1:149" ht="22.5" customHeight="1" x14ac:dyDescent="0.25">
      <c r="A14" s="146"/>
      <c r="B14" s="63"/>
      <c r="C14" s="76" t="str">
        <f t="shared" si="45"/>
        <v/>
      </c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83"/>
      <c r="CU14" s="165">
        <f t="shared" si="42"/>
        <v>0</v>
      </c>
      <c r="CV14" s="161">
        <f t="shared" si="46"/>
        <v>0</v>
      </c>
      <c r="CW14" s="161">
        <f t="shared" si="47"/>
        <v>0</v>
      </c>
      <c r="CX14" s="161">
        <f t="shared" si="47"/>
        <v>0</v>
      </c>
      <c r="CY14" s="161">
        <f t="shared" si="47"/>
        <v>0</v>
      </c>
      <c r="CZ14" s="161">
        <f t="shared" si="47"/>
        <v>0</v>
      </c>
      <c r="DA14" s="161">
        <f t="shared" si="47"/>
        <v>0</v>
      </c>
      <c r="DB14" s="161">
        <f t="shared" si="47"/>
        <v>0</v>
      </c>
      <c r="DC14" s="161">
        <f t="shared" si="47"/>
        <v>0</v>
      </c>
      <c r="DD14" s="161">
        <f t="shared" si="47"/>
        <v>0</v>
      </c>
      <c r="DE14" s="161">
        <f t="shared" si="47"/>
        <v>0</v>
      </c>
      <c r="DF14" s="161">
        <f t="shared" si="47"/>
        <v>0</v>
      </c>
      <c r="DG14" s="161">
        <f t="shared" si="48"/>
        <v>0</v>
      </c>
      <c r="DH14" s="161">
        <f t="shared" si="48"/>
        <v>0</v>
      </c>
      <c r="DI14" s="161">
        <f t="shared" si="48"/>
        <v>0</v>
      </c>
      <c r="DJ14" s="161">
        <f t="shared" si="48"/>
        <v>0</v>
      </c>
      <c r="DK14" s="161">
        <f t="shared" si="48"/>
        <v>0</v>
      </c>
      <c r="DL14" s="161">
        <f t="shared" si="48"/>
        <v>0</v>
      </c>
      <c r="DM14" s="161">
        <f t="shared" si="48"/>
        <v>0</v>
      </c>
      <c r="DN14" s="161">
        <f t="shared" si="48"/>
        <v>0</v>
      </c>
      <c r="DO14" s="161">
        <f t="shared" si="48"/>
        <v>0</v>
      </c>
      <c r="DP14" s="161">
        <f t="shared" si="48"/>
        <v>0</v>
      </c>
      <c r="DQ14" s="161">
        <f t="shared" si="49"/>
        <v>0</v>
      </c>
      <c r="DR14" s="161">
        <f t="shared" si="49"/>
        <v>0</v>
      </c>
      <c r="DS14" s="161">
        <f t="shared" si="49"/>
        <v>0</v>
      </c>
      <c r="DT14" s="161">
        <f t="shared" si="49"/>
        <v>0</v>
      </c>
      <c r="DU14" s="161">
        <f t="shared" si="44"/>
        <v>0</v>
      </c>
      <c r="DV14" s="161">
        <f t="shared" si="44"/>
        <v>0</v>
      </c>
      <c r="DW14" s="161">
        <f t="shared" si="44"/>
        <v>0</v>
      </c>
      <c r="DX14" s="161">
        <f t="shared" si="44"/>
        <v>0</v>
      </c>
      <c r="DY14" s="161">
        <f t="shared" si="44"/>
        <v>0</v>
      </c>
      <c r="DZ14" s="161">
        <f t="shared" si="44"/>
        <v>0</v>
      </c>
      <c r="EA14" s="161">
        <f t="shared" si="44"/>
        <v>0</v>
      </c>
      <c r="EB14" s="161">
        <f t="shared" si="44"/>
        <v>0</v>
      </c>
      <c r="EC14" s="161">
        <f t="shared" si="44"/>
        <v>0</v>
      </c>
      <c r="ED14" s="161">
        <f t="shared" si="44"/>
        <v>0</v>
      </c>
      <c r="EE14" s="161">
        <f t="shared" si="44"/>
        <v>0</v>
      </c>
      <c r="EF14" s="161">
        <f t="shared" si="44"/>
        <v>0</v>
      </c>
      <c r="EG14" s="161">
        <f t="shared" si="44"/>
        <v>0</v>
      </c>
      <c r="EH14" s="161">
        <f t="shared" si="44"/>
        <v>0</v>
      </c>
      <c r="EI14" s="161">
        <f t="shared" si="44"/>
        <v>0</v>
      </c>
      <c r="EJ14" s="161">
        <f t="shared" si="44"/>
        <v>0</v>
      </c>
      <c r="EK14" s="161">
        <f t="shared" si="44"/>
        <v>0</v>
      </c>
      <c r="EL14" s="161">
        <f t="shared" si="44"/>
        <v>0</v>
      </c>
      <c r="EM14" s="161">
        <f t="shared" si="44"/>
        <v>0</v>
      </c>
      <c r="EN14" s="161">
        <f t="shared" si="44"/>
        <v>0</v>
      </c>
      <c r="EO14" s="161">
        <f t="shared" si="44"/>
        <v>0</v>
      </c>
      <c r="EP14" s="161">
        <f t="shared" si="44"/>
        <v>0</v>
      </c>
      <c r="EQ14" s="161">
        <f t="shared" si="44"/>
        <v>0</v>
      </c>
      <c r="ER14" s="161">
        <f t="shared" si="44"/>
        <v>0</v>
      </c>
      <c r="ES14" s="161">
        <f t="shared" si="44"/>
        <v>0</v>
      </c>
    </row>
    <row r="15" spans="1:149" ht="22.5" customHeight="1" x14ac:dyDescent="0.25">
      <c r="A15" s="146"/>
      <c r="B15" s="63"/>
      <c r="C15" s="76" t="str">
        <f t="shared" si="45"/>
        <v/>
      </c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83"/>
      <c r="CU15" s="165">
        <f t="shared" si="42"/>
        <v>0</v>
      </c>
      <c r="CV15" s="161">
        <f t="shared" si="46"/>
        <v>0</v>
      </c>
      <c r="CW15" s="161">
        <f t="shared" si="47"/>
        <v>0</v>
      </c>
      <c r="CX15" s="161">
        <f t="shared" si="47"/>
        <v>0</v>
      </c>
      <c r="CY15" s="161">
        <f t="shared" si="47"/>
        <v>0</v>
      </c>
      <c r="CZ15" s="161">
        <f t="shared" si="47"/>
        <v>0</v>
      </c>
      <c r="DA15" s="161">
        <f t="shared" si="47"/>
        <v>0</v>
      </c>
      <c r="DB15" s="161">
        <f t="shared" si="47"/>
        <v>0</v>
      </c>
      <c r="DC15" s="161">
        <f t="shared" si="47"/>
        <v>0</v>
      </c>
      <c r="DD15" s="161">
        <f t="shared" si="47"/>
        <v>0</v>
      </c>
      <c r="DE15" s="161">
        <f t="shared" si="47"/>
        <v>0</v>
      </c>
      <c r="DF15" s="161">
        <f t="shared" si="47"/>
        <v>0</v>
      </c>
      <c r="DG15" s="161">
        <f t="shared" si="48"/>
        <v>0</v>
      </c>
      <c r="DH15" s="161">
        <f t="shared" si="48"/>
        <v>0</v>
      </c>
      <c r="DI15" s="161">
        <f t="shared" si="48"/>
        <v>0</v>
      </c>
      <c r="DJ15" s="161">
        <f t="shared" si="48"/>
        <v>0</v>
      </c>
      <c r="DK15" s="161">
        <f t="shared" si="48"/>
        <v>0</v>
      </c>
      <c r="DL15" s="161">
        <f t="shared" si="48"/>
        <v>0</v>
      </c>
      <c r="DM15" s="161">
        <f t="shared" si="48"/>
        <v>0</v>
      </c>
      <c r="DN15" s="161">
        <f t="shared" si="48"/>
        <v>0</v>
      </c>
      <c r="DO15" s="161">
        <f t="shared" si="48"/>
        <v>0</v>
      </c>
      <c r="DP15" s="161">
        <f t="shared" si="48"/>
        <v>0</v>
      </c>
      <c r="DQ15" s="161">
        <f t="shared" si="49"/>
        <v>0</v>
      </c>
      <c r="DR15" s="161">
        <f t="shared" si="49"/>
        <v>0</v>
      </c>
      <c r="DS15" s="161">
        <f t="shared" si="49"/>
        <v>0</v>
      </c>
      <c r="DT15" s="161">
        <f t="shared" si="49"/>
        <v>0</v>
      </c>
      <c r="DU15" s="161">
        <f t="shared" si="44"/>
        <v>0</v>
      </c>
      <c r="DV15" s="161">
        <f t="shared" si="44"/>
        <v>0</v>
      </c>
      <c r="DW15" s="161">
        <f t="shared" si="44"/>
        <v>0</v>
      </c>
      <c r="DX15" s="161">
        <f t="shared" si="44"/>
        <v>0</v>
      </c>
      <c r="DY15" s="161">
        <f t="shared" si="44"/>
        <v>0</v>
      </c>
      <c r="DZ15" s="161">
        <f t="shared" si="44"/>
        <v>0</v>
      </c>
      <c r="EA15" s="161">
        <f t="shared" si="44"/>
        <v>0</v>
      </c>
      <c r="EB15" s="161">
        <f t="shared" si="44"/>
        <v>0</v>
      </c>
      <c r="EC15" s="161">
        <f t="shared" si="44"/>
        <v>0</v>
      </c>
      <c r="ED15" s="161">
        <f t="shared" si="44"/>
        <v>0</v>
      </c>
      <c r="EE15" s="161">
        <f t="shared" si="44"/>
        <v>0</v>
      </c>
      <c r="EF15" s="161">
        <f t="shared" si="44"/>
        <v>0</v>
      </c>
      <c r="EG15" s="161">
        <f t="shared" si="44"/>
        <v>0</v>
      </c>
      <c r="EH15" s="161">
        <f t="shared" si="44"/>
        <v>0</v>
      </c>
      <c r="EI15" s="161">
        <f t="shared" si="44"/>
        <v>0</v>
      </c>
      <c r="EJ15" s="161">
        <f t="shared" si="44"/>
        <v>0</v>
      </c>
      <c r="EK15" s="161">
        <f t="shared" si="44"/>
        <v>0</v>
      </c>
      <c r="EL15" s="161">
        <f t="shared" si="44"/>
        <v>0</v>
      </c>
      <c r="EM15" s="161">
        <f t="shared" si="44"/>
        <v>0</v>
      </c>
      <c r="EN15" s="161">
        <f t="shared" si="44"/>
        <v>0</v>
      </c>
      <c r="EO15" s="161">
        <f t="shared" si="44"/>
        <v>0</v>
      </c>
      <c r="EP15" s="161">
        <f t="shared" si="44"/>
        <v>0</v>
      </c>
      <c r="EQ15" s="161">
        <f t="shared" si="44"/>
        <v>0</v>
      </c>
      <c r="ER15" s="161">
        <f t="shared" si="44"/>
        <v>0</v>
      </c>
      <c r="ES15" s="161">
        <f t="shared" si="44"/>
        <v>0</v>
      </c>
    </row>
    <row r="16" spans="1:149" ht="22.5" customHeight="1" x14ac:dyDescent="0.25">
      <c r="A16" s="146"/>
      <c r="B16" s="63"/>
      <c r="C16" s="76" t="str">
        <f t="shared" si="45"/>
        <v/>
      </c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83"/>
      <c r="CU16" s="165">
        <f t="shared" si="42"/>
        <v>0</v>
      </c>
      <c r="CV16" s="161">
        <f t="shared" si="46"/>
        <v>0</v>
      </c>
      <c r="CW16" s="161">
        <f t="shared" si="47"/>
        <v>0</v>
      </c>
      <c r="CX16" s="161">
        <f t="shared" si="47"/>
        <v>0</v>
      </c>
      <c r="CY16" s="161">
        <f t="shared" si="47"/>
        <v>0</v>
      </c>
      <c r="CZ16" s="161">
        <f t="shared" si="47"/>
        <v>0</v>
      </c>
      <c r="DA16" s="161">
        <f t="shared" si="47"/>
        <v>0</v>
      </c>
      <c r="DB16" s="161">
        <f t="shared" si="47"/>
        <v>0</v>
      </c>
      <c r="DC16" s="161">
        <f t="shared" si="47"/>
        <v>0</v>
      </c>
      <c r="DD16" s="161">
        <f t="shared" si="47"/>
        <v>0</v>
      </c>
      <c r="DE16" s="161">
        <f t="shared" si="47"/>
        <v>0</v>
      </c>
      <c r="DF16" s="161">
        <f t="shared" si="47"/>
        <v>0</v>
      </c>
      <c r="DG16" s="161">
        <f t="shared" si="48"/>
        <v>0</v>
      </c>
      <c r="DH16" s="161">
        <f t="shared" si="48"/>
        <v>0</v>
      </c>
      <c r="DI16" s="161">
        <f t="shared" si="48"/>
        <v>0</v>
      </c>
      <c r="DJ16" s="161">
        <f t="shared" si="48"/>
        <v>0</v>
      </c>
      <c r="DK16" s="161">
        <f t="shared" si="48"/>
        <v>0</v>
      </c>
      <c r="DL16" s="161">
        <f t="shared" si="48"/>
        <v>0</v>
      </c>
      <c r="DM16" s="161">
        <f t="shared" si="48"/>
        <v>0</v>
      </c>
      <c r="DN16" s="161">
        <f t="shared" si="48"/>
        <v>0</v>
      </c>
      <c r="DO16" s="161">
        <f t="shared" si="48"/>
        <v>0</v>
      </c>
      <c r="DP16" s="161">
        <f t="shared" si="48"/>
        <v>0</v>
      </c>
      <c r="DQ16" s="161">
        <f t="shared" si="49"/>
        <v>0</v>
      </c>
      <c r="DR16" s="161">
        <f t="shared" si="49"/>
        <v>0</v>
      </c>
      <c r="DS16" s="161">
        <f t="shared" si="49"/>
        <v>0</v>
      </c>
      <c r="DT16" s="161">
        <f t="shared" si="49"/>
        <v>0</v>
      </c>
      <c r="DU16" s="161">
        <f t="shared" si="44"/>
        <v>0</v>
      </c>
      <c r="DV16" s="161">
        <f t="shared" si="44"/>
        <v>0</v>
      </c>
      <c r="DW16" s="161">
        <f t="shared" si="44"/>
        <v>0</v>
      </c>
      <c r="DX16" s="161">
        <f t="shared" si="44"/>
        <v>0</v>
      </c>
      <c r="DY16" s="161">
        <f t="shared" si="44"/>
        <v>0</v>
      </c>
      <c r="DZ16" s="161">
        <f t="shared" si="44"/>
        <v>0</v>
      </c>
      <c r="EA16" s="161">
        <f t="shared" si="44"/>
        <v>0</v>
      </c>
      <c r="EB16" s="161">
        <f t="shared" si="44"/>
        <v>0</v>
      </c>
      <c r="EC16" s="161">
        <f t="shared" si="44"/>
        <v>0</v>
      </c>
      <c r="ED16" s="161">
        <f t="shared" si="44"/>
        <v>0</v>
      </c>
      <c r="EE16" s="161">
        <f t="shared" si="44"/>
        <v>0</v>
      </c>
      <c r="EF16" s="161">
        <f t="shared" si="44"/>
        <v>0</v>
      </c>
      <c r="EG16" s="161">
        <f t="shared" si="44"/>
        <v>0</v>
      </c>
      <c r="EH16" s="161">
        <f t="shared" si="44"/>
        <v>0</v>
      </c>
      <c r="EI16" s="161">
        <f t="shared" si="44"/>
        <v>0</v>
      </c>
      <c r="EJ16" s="161">
        <f t="shared" si="44"/>
        <v>0</v>
      </c>
      <c r="EK16" s="161">
        <f t="shared" si="44"/>
        <v>0</v>
      </c>
      <c r="EL16" s="161">
        <f t="shared" si="44"/>
        <v>0</v>
      </c>
      <c r="EM16" s="161">
        <f t="shared" si="44"/>
        <v>0</v>
      </c>
      <c r="EN16" s="161">
        <f t="shared" si="44"/>
        <v>0</v>
      </c>
      <c r="EO16" s="161">
        <f t="shared" si="44"/>
        <v>0</v>
      </c>
      <c r="EP16" s="161">
        <f t="shared" si="44"/>
        <v>0</v>
      </c>
      <c r="EQ16" s="161">
        <f t="shared" si="44"/>
        <v>0</v>
      </c>
      <c r="ER16" s="161">
        <f t="shared" si="44"/>
        <v>0</v>
      </c>
      <c r="ES16" s="161">
        <f t="shared" si="44"/>
        <v>0</v>
      </c>
    </row>
    <row r="17" spans="1:149" ht="22.5" customHeight="1" x14ac:dyDescent="0.25">
      <c r="A17" s="146"/>
      <c r="B17" s="63"/>
      <c r="C17" s="76" t="str">
        <f t="shared" si="45"/>
        <v/>
      </c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83"/>
      <c r="CU17" s="165">
        <f t="shared" si="42"/>
        <v>0</v>
      </c>
      <c r="CV17" s="161">
        <f t="shared" si="46"/>
        <v>0</v>
      </c>
      <c r="CW17" s="161">
        <f t="shared" si="47"/>
        <v>0</v>
      </c>
      <c r="CX17" s="161">
        <f t="shared" si="47"/>
        <v>0</v>
      </c>
      <c r="CY17" s="161">
        <f t="shared" si="47"/>
        <v>0</v>
      </c>
      <c r="CZ17" s="161">
        <f t="shared" si="47"/>
        <v>0</v>
      </c>
      <c r="DA17" s="161">
        <f t="shared" si="47"/>
        <v>0</v>
      </c>
      <c r="DB17" s="161">
        <f t="shared" si="47"/>
        <v>0</v>
      </c>
      <c r="DC17" s="161">
        <f t="shared" si="47"/>
        <v>0</v>
      </c>
      <c r="DD17" s="161">
        <f t="shared" si="47"/>
        <v>0</v>
      </c>
      <c r="DE17" s="161">
        <f t="shared" si="47"/>
        <v>0</v>
      </c>
      <c r="DF17" s="161">
        <f t="shared" si="47"/>
        <v>0</v>
      </c>
      <c r="DG17" s="161">
        <f t="shared" si="48"/>
        <v>0</v>
      </c>
      <c r="DH17" s="161">
        <f t="shared" si="48"/>
        <v>0</v>
      </c>
      <c r="DI17" s="161">
        <f t="shared" si="48"/>
        <v>0</v>
      </c>
      <c r="DJ17" s="161">
        <f t="shared" si="48"/>
        <v>0</v>
      </c>
      <c r="DK17" s="161">
        <f t="shared" si="48"/>
        <v>0</v>
      </c>
      <c r="DL17" s="161">
        <f t="shared" si="48"/>
        <v>0</v>
      </c>
      <c r="DM17" s="161">
        <f t="shared" si="48"/>
        <v>0</v>
      </c>
      <c r="DN17" s="161">
        <f t="shared" si="48"/>
        <v>0</v>
      </c>
      <c r="DO17" s="161">
        <f t="shared" si="48"/>
        <v>0</v>
      </c>
      <c r="DP17" s="161">
        <f t="shared" si="48"/>
        <v>0</v>
      </c>
      <c r="DQ17" s="161">
        <f t="shared" si="49"/>
        <v>0</v>
      </c>
      <c r="DR17" s="161">
        <f t="shared" si="49"/>
        <v>0</v>
      </c>
      <c r="DS17" s="161">
        <f t="shared" si="49"/>
        <v>0</v>
      </c>
      <c r="DT17" s="161">
        <f t="shared" si="49"/>
        <v>0</v>
      </c>
      <c r="DU17" s="161">
        <f t="shared" si="44"/>
        <v>0</v>
      </c>
      <c r="DV17" s="161">
        <f t="shared" si="44"/>
        <v>0</v>
      </c>
      <c r="DW17" s="161">
        <f t="shared" si="44"/>
        <v>0</v>
      </c>
      <c r="DX17" s="161">
        <f t="shared" si="44"/>
        <v>0</v>
      </c>
      <c r="DY17" s="161">
        <f t="shared" si="44"/>
        <v>0</v>
      </c>
      <c r="DZ17" s="161">
        <f t="shared" si="44"/>
        <v>0</v>
      </c>
      <c r="EA17" s="161">
        <f t="shared" si="44"/>
        <v>0</v>
      </c>
      <c r="EB17" s="161">
        <f t="shared" si="44"/>
        <v>0</v>
      </c>
      <c r="EC17" s="161">
        <f t="shared" si="44"/>
        <v>0</v>
      </c>
      <c r="ED17" s="161">
        <f t="shared" si="44"/>
        <v>0</v>
      </c>
      <c r="EE17" s="161">
        <f t="shared" si="44"/>
        <v>0</v>
      </c>
      <c r="EF17" s="161">
        <f t="shared" si="44"/>
        <v>0</v>
      </c>
      <c r="EG17" s="161">
        <f t="shared" si="44"/>
        <v>0</v>
      </c>
      <c r="EH17" s="161">
        <f t="shared" si="44"/>
        <v>0</v>
      </c>
      <c r="EI17" s="161">
        <f t="shared" si="44"/>
        <v>0</v>
      </c>
      <c r="EJ17" s="161">
        <f t="shared" si="44"/>
        <v>0</v>
      </c>
      <c r="EK17" s="161">
        <f t="shared" si="44"/>
        <v>0</v>
      </c>
      <c r="EL17" s="161">
        <f t="shared" si="44"/>
        <v>0</v>
      </c>
      <c r="EM17" s="161">
        <f t="shared" si="44"/>
        <v>0</v>
      </c>
      <c r="EN17" s="161">
        <f t="shared" si="44"/>
        <v>0</v>
      </c>
      <c r="EO17" s="161">
        <f t="shared" si="44"/>
        <v>0</v>
      </c>
      <c r="EP17" s="161">
        <f t="shared" si="44"/>
        <v>0</v>
      </c>
      <c r="EQ17" s="161">
        <f t="shared" si="44"/>
        <v>0</v>
      </c>
      <c r="ER17" s="161">
        <f t="shared" si="44"/>
        <v>0</v>
      </c>
      <c r="ES17" s="161">
        <f t="shared" si="44"/>
        <v>0</v>
      </c>
    </row>
    <row r="18" spans="1:149" ht="22.5" customHeight="1" x14ac:dyDescent="0.25">
      <c r="A18" s="146"/>
      <c r="B18" s="63"/>
      <c r="C18" s="76" t="str">
        <f t="shared" si="45"/>
        <v/>
      </c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83"/>
      <c r="CU18" s="165">
        <f t="shared" si="42"/>
        <v>0</v>
      </c>
      <c r="CV18" s="161">
        <f t="shared" si="46"/>
        <v>0</v>
      </c>
      <c r="CW18" s="161">
        <f t="shared" si="47"/>
        <v>0</v>
      </c>
      <c r="CX18" s="161">
        <f t="shared" si="47"/>
        <v>0</v>
      </c>
      <c r="CY18" s="161">
        <f t="shared" si="47"/>
        <v>0</v>
      </c>
      <c r="CZ18" s="161">
        <f t="shared" si="47"/>
        <v>0</v>
      </c>
      <c r="DA18" s="161">
        <f t="shared" si="47"/>
        <v>0</v>
      </c>
      <c r="DB18" s="161">
        <f t="shared" si="47"/>
        <v>0</v>
      </c>
      <c r="DC18" s="161">
        <f t="shared" si="47"/>
        <v>0</v>
      </c>
      <c r="DD18" s="161">
        <f t="shared" si="47"/>
        <v>0</v>
      </c>
      <c r="DE18" s="161">
        <f t="shared" si="47"/>
        <v>0</v>
      </c>
      <c r="DF18" s="161">
        <f t="shared" si="47"/>
        <v>0</v>
      </c>
      <c r="DG18" s="161">
        <f t="shared" si="48"/>
        <v>0</v>
      </c>
      <c r="DH18" s="161">
        <f t="shared" si="48"/>
        <v>0</v>
      </c>
      <c r="DI18" s="161">
        <f t="shared" si="48"/>
        <v>0</v>
      </c>
      <c r="DJ18" s="161">
        <f t="shared" si="48"/>
        <v>0</v>
      </c>
      <c r="DK18" s="161">
        <f t="shared" si="48"/>
        <v>0</v>
      </c>
      <c r="DL18" s="161">
        <f t="shared" si="48"/>
        <v>0</v>
      </c>
      <c r="DM18" s="161">
        <f t="shared" si="48"/>
        <v>0</v>
      </c>
      <c r="DN18" s="161">
        <f t="shared" si="48"/>
        <v>0</v>
      </c>
      <c r="DO18" s="161">
        <f t="shared" si="48"/>
        <v>0</v>
      </c>
      <c r="DP18" s="161">
        <f t="shared" si="48"/>
        <v>0</v>
      </c>
      <c r="DQ18" s="161">
        <f t="shared" si="49"/>
        <v>0</v>
      </c>
      <c r="DR18" s="161">
        <f t="shared" si="49"/>
        <v>0</v>
      </c>
      <c r="DS18" s="161">
        <f t="shared" si="49"/>
        <v>0</v>
      </c>
      <c r="DT18" s="161">
        <f t="shared" si="49"/>
        <v>0</v>
      </c>
      <c r="DU18" s="161">
        <f t="shared" si="44"/>
        <v>0</v>
      </c>
      <c r="DV18" s="161">
        <f t="shared" si="44"/>
        <v>0</v>
      </c>
      <c r="DW18" s="161">
        <f t="shared" si="44"/>
        <v>0</v>
      </c>
      <c r="DX18" s="161">
        <f t="shared" si="44"/>
        <v>0</v>
      </c>
      <c r="DY18" s="161">
        <f t="shared" si="44"/>
        <v>0</v>
      </c>
      <c r="DZ18" s="161">
        <f t="shared" si="44"/>
        <v>0</v>
      </c>
      <c r="EA18" s="161">
        <f t="shared" si="44"/>
        <v>0</v>
      </c>
      <c r="EB18" s="161">
        <f t="shared" si="44"/>
        <v>0</v>
      </c>
      <c r="EC18" s="161">
        <f t="shared" si="44"/>
        <v>0</v>
      </c>
      <c r="ED18" s="161">
        <f t="shared" si="44"/>
        <v>0</v>
      </c>
      <c r="EE18" s="161">
        <f t="shared" si="44"/>
        <v>0</v>
      </c>
      <c r="EF18" s="161">
        <f t="shared" si="44"/>
        <v>0</v>
      </c>
      <c r="EG18" s="161">
        <f t="shared" si="44"/>
        <v>0</v>
      </c>
      <c r="EH18" s="161">
        <f t="shared" si="44"/>
        <v>0</v>
      </c>
      <c r="EI18" s="161">
        <f t="shared" si="44"/>
        <v>0</v>
      </c>
      <c r="EJ18" s="161">
        <f t="shared" si="44"/>
        <v>0</v>
      </c>
      <c r="EK18" s="161">
        <f t="shared" si="44"/>
        <v>0</v>
      </c>
      <c r="EL18" s="161">
        <f t="shared" si="44"/>
        <v>0</v>
      </c>
      <c r="EM18" s="161">
        <f t="shared" si="44"/>
        <v>0</v>
      </c>
      <c r="EN18" s="161">
        <f t="shared" si="44"/>
        <v>0</v>
      </c>
      <c r="EO18" s="161">
        <f t="shared" si="44"/>
        <v>0</v>
      </c>
      <c r="EP18" s="161">
        <f t="shared" si="44"/>
        <v>0</v>
      </c>
      <c r="EQ18" s="161">
        <f t="shared" si="44"/>
        <v>0</v>
      </c>
      <c r="ER18" s="161">
        <f t="shared" si="44"/>
        <v>0</v>
      </c>
      <c r="ES18" s="161">
        <f t="shared" si="44"/>
        <v>0</v>
      </c>
    </row>
    <row r="19" spans="1:149" ht="22.5" customHeight="1" x14ac:dyDescent="0.25">
      <c r="A19" s="146"/>
      <c r="B19" s="63"/>
      <c r="C19" s="76" t="str">
        <f t="shared" si="45"/>
        <v/>
      </c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83"/>
      <c r="CU19" s="165">
        <f t="shared" si="42"/>
        <v>0</v>
      </c>
      <c r="CV19" s="161">
        <f t="shared" si="46"/>
        <v>0</v>
      </c>
      <c r="CW19" s="161">
        <f t="shared" si="47"/>
        <v>0</v>
      </c>
      <c r="CX19" s="161">
        <f t="shared" si="47"/>
        <v>0</v>
      </c>
      <c r="CY19" s="161">
        <f t="shared" si="47"/>
        <v>0</v>
      </c>
      <c r="CZ19" s="161">
        <f t="shared" si="47"/>
        <v>0</v>
      </c>
      <c r="DA19" s="161">
        <f t="shared" si="47"/>
        <v>0</v>
      </c>
      <c r="DB19" s="161">
        <f t="shared" si="47"/>
        <v>0</v>
      </c>
      <c r="DC19" s="161">
        <f t="shared" si="47"/>
        <v>0</v>
      </c>
      <c r="DD19" s="161">
        <f t="shared" si="47"/>
        <v>0</v>
      </c>
      <c r="DE19" s="161">
        <f t="shared" si="47"/>
        <v>0</v>
      </c>
      <c r="DF19" s="161">
        <f t="shared" si="47"/>
        <v>0</v>
      </c>
      <c r="DG19" s="161">
        <f t="shared" si="48"/>
        <v>0</v>
      </c>
      <c r="DH19" s="161">
        <f t="shared" si="48"/>
        <v>0</v>
      </c>
      <c r="DI19" s="161">
        <f t="shared" si="48"/>
        <v>0</v>
      </c>
      <c r="DJ19" s="161">
        <f t="shared" si="48"/>
        <v>0</v>
      </c>
      <c r="DK19" s="161">
        <f t="shared" si="48"/>
        <v>0</v>
      </c>
      <c r="DL19" s="161">
        <f t="shared" si="48"/>
        <v>0</v>
      </c>
      <c r="DM19" s="161">
        <f t="shared" si="48"/>
        <v>0</v>
      </c>
      <c r="DN19" s="161">
        <f t="shared" si="48"/>
        <v>0</v>
      </c>
      <c r="DO19" s="161">
        <f t="shared" si="48"/>
        <v>0</v>
      </c>
      <c r="DP19" s="161">
        <f t="shared" si="48"/>
        <v>0</v>
      </c>
      <c r="DQ19" s="161">
        <f t="shared" si="49"/>
        <v>0</v>
      </c>
      <c r="DR19" s="161">
        <f t="shared" si="49"/>
        <v>0</v>
      </c>
      <c r="DS19" s="161">
        <f t="shared" si="49"/>
        <v>0</v>
      </c>
      <c r="DT19" s="161">
        <f t="shared" si="49"/>
        <v>0</v>
      </c>
      <c r="DU19" s="161">
        <f t="shared" si="44"/>
        <v>0</v>
      </c>
      <c r="DV19" s="161">
        <f t="shared" si="44"/>
        <v>0</v>
      </c>
      <c r="DW19" s="161">
        <f t="shared" si="44"/>
        <v>0</v>
      </c>
      <c r="DX19" s="161">
        <f t="shared" si="44"/>
        <v>0</v>
      </c>
      <c r="DY19" s="161">
        <f t="shared" si="44"/>
        <v>0</v>
      </c>
      <c r="DZ19" s="161">
        <f t="shared" si="44"/>
        <v>0</v>
      </c>
      <c r="EA19" s="161">
        <f t="shared" si="44"/>
        <v>0</v>
      </c>
      <c r="EB19" s="161">
        <f t="shared" si="44"/>
        <v>0</v>
      </c>
      <c r="EC19" s="161">
        <f t="shared" si="44"/>
        <v>0</v>
      </c>
      <c r="ED19" s="161">
        <f t="shared" si="44"/>
        <v>0</v>
      </c>
      <c r="EE19" s="161">
        <f t="shared" si="44"/>
        <v>0</v>
      </c>
      <c r="EF19" s="161">
        <f t="shared" si="44"/>
        <v>0</v>
      </c>
      <c r="EG19" s="161">
        <f t="shared" si="44"/>
        <v>0</v>
      </c>
      <c r="EH19" s="161">
        <f t="shared" si="44"/>
        <v>0</v>
      </c>
      <c r="EI19" s="161">
        <f t="shared" si="44"/>
        <v>0</v>
      </c>
      <c r="EJ19" s="161">
        <f t="shared" si="44"/>
        <v>0</v>
      </c>
      <c r="EK19" s="161">
        <f t="shared" si="44"/>
        <v>0</v>
      </c>
      <c r="EL19" s="161">
        <f t="shared" si="44"/>
        <v>0</v>
      </c>
      <c r="EM19" s="161">
        <f t="shared" si="44"/>
        <v>0</v>
      </c>
      <c r="EN19" s="161">
        <f t="shared" si="44"/>
        <v>0</v>
      </c>
      <c r="EO19" s="161">
        <f t="shared" si="44"/>
        <v>0</v>
      </c>
      <c r="EP19" s="161">
        <f t="shared" si="44"/>
        <v>0</v>
      </c>
      <c r="EQ19" s="161">
        <f t="shared" si="44"/>
        <v>0</v>
      </c>
      <c r="ER19" s="161">
        <f t="shared" si="44"/>
        <v>0</v>
      </c>
      <c r="ES19" s="161">
        <f t="shared" si="44"/>
        <v>0</v>
      </c>
    </row>
    <row r="20" spans="1:149" ht="22.5" customHeight="1" x14ac:dyDescent="0.25">
      <c r="A20" s="146"/>
      <c r="B20" s="63"/>
      <c r="C20" s="76" t="str">
        <f t="shared" si="45"/>
        <v/>
      </c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83"/>
      <c r="CU20" s="165">
        <f t="shared" si="42"/>
        <v>0</v>
      </c>
      <c r="CV20" s="161">
        <f t="shared" si="46"/>
        <v>0</v>
      </c>
      <c r="CW20" s="161">
        <f t="shared" si="47"/>
        <v>0</v>
      </c>
      <c r="CX20" s="161">
        <f t="shared" si="47"/>
        <v>0</v>
      </c>
      <c r="CY20" s="161">
        <f t="shared" si="47"/>
        <v>0</v>
      </c>
      <c r="CZ20" s="161">
        <f t="shared" si="47"/>
        <v>0</v>
      </c>
      <c r="DA20" s="161">
        <f t="shared" si="47"/>
        <v>0</v>
      </c>
      <c r="DB20" s="161">
        <f t="shared" si="47"/>
        <v>0</v>
      </c>
      <c r="DC20" s="161">
        <f t="shared" si="47"/>
        <v>0</v>
      </c>
      <c r="DD20" s="161">
        <f t="shared" si="47"/>
        <v>0</v>
      </c>
      <c r="DE20" s="161">
        <f t="shared" si="47"/>
        <v>0</v>
      </c>
      <c r="DF20" s="161">
        <f t="shared" si="47"/>
        <v>0</v>
      </c>
      <c r="DG20" s="161">
        <f t="shared" si="48"/>
        <v>0</v>
      </c>
      <c r="DH20" s="161">
        <f t="shared" si="48"/>
        <v>0</v>
      </c>
      <c r="DI20" s="161">
        <f t="shared" si="48"/>
        <v>0</v>
      </c>
      <c r="DJ20" s="161">
        <f t="shared" si="48"/>
        <v>0</v>
      </c>
      <c r="DK20" s="161">
        <f t="shared" si="48"/>
        <v>0</v>
      </c>
      <c r="DL20" s="161">
        <f t="shared" si="48"/>
        <v>0</v>
      </c>
      <c r="DM20" s="161">
        <f t="shared" si="48"/>
        <v>0</v>
      </c>
      <c r="DN20" s="161">
        <f t="shared" si="48"/>
        <v>0</v>
      </c>
      <c r="DO20" s="161">
        <f t="shared" si="48"/>
        <v>0</v>
      </c>
      <c r="DP20" s="161">
        <f t="shared" si="48"/>
        <v>0</v>
      </c>
      <c r="DQ20" s="161">
        <f t="shared" si="49"/>
        <v>0</v>
      </c>
      <c r="DR20" s="161">
        <f t="shared" si="49"/>
        <v>0</v>
      </c>
      <c r="DS20" s="161">
        <f t="shared" si="49"/>
        <v>0</v>
      </c>
      <c r="DT20" s="161">
        <f t="shared" si="49"/>
        <v>0</v>
      </c>
      <c r="DU20" s="161">
        <f t="shared" si="44"/>
        <v>0</v>
      </c>
      <c r="DV20" s="161">
        <f t="shared" si="44"/>
        <v>0</v>
      </c>
      <c r="DW20" s="161">
        <f t="shared" si="44"/>
        <v>0</v>
      </c>
      <c r="DX20" s="161">
        <f t="shared" si="44"/>
        <v>0</v>
      </c>
      <c r="DY20" s="161">
        <f t="shared" si="44"/>
        <v>0</v>
      </c>
      <c r="DZ20" s="161">
        <f t="shared" si="44"/>
        <v>0</v>
      </c>
      <c r="EA20" s="161">
        <f t="shared" si="44"/>
        <v>0</v>
      </c>
      <c r="EB20" s="161">
        <f t="shared" si="44"/>
        <v>0</v>
      </c>
      <c r="EC20" s="161">
        <f t="shared" si="44"/>
        <v>0</v>
      </c>
      <c r="ED20" s="161">
        <f t="shared" si="44"/>
        <v>0</v>
      </c>
      <c r="EE20" s="161">
        <f t="shared" si="44"/>
        <v>0</v>
      </c>
      <c r="EF20" s="161">
        <f t="shared" si="44"/>
        <v>0</v>
      </c>
      <c r="EG20" s="161">
        <f t="shared" si="44"/>
        <v>0</v>
      </c>
      <c r="EH20" s="161">
        <f t="shared" si="44"/>
        <v>0</v>
      </c>
      <c r="EI20" s="161">
        <f t="shared" si="44"/>
        <v>0</v>
      </c>
      <c r="EJ20" s="161">
        <f t="shared" si="44"/>
        <v>0</v>
      </c>
      <c r="EK20" s="161">
        <f t="shared" si="44"/>
        <v>0</v>
      </c>
      <c r="EL20" s="161">
        <f t="shared" si="44"/>
        <v>0</v>
      </c>
      <c r="EM20" s="161">
        <f t="shared" si="44"/>
        <v>0</v>
      </c>
      <c r="EN20" s="161">
        <f t="shared" si="44"/>
        <v>0</v>
      </c>
      <c r="EO20" s="161">
        <f t="shared" si="44"/>
        <v>0</v>
      </c>
      <c r="EP20" s="161">
        <f t="shared" si="44"/>
        <v>0</v>
      </c>
      <c r="EQ20" s="161">
        <f t="shared" si="44"/>
        <v>0</v>
      </c>
      <c r="ER20" s="161">
        <f t="shared" si="44"/>
        <v>0</v>
      </c>
      <c r="ES20" s="161">
        <f t="shared" si="44"/>
        <v>0</v>
      </c>
    </row>
    <row r="21" spans="1:149" ht="22.5" customHeight="1" thickBot="1" x14ac:dyDescent="0.3">
      <c r="A21" s="146"/>
      <c r="B21" s="63"/>
      <c r="C21" s="77" t="str">
        <f t="shared" si="45"/>
        <v/>
      </c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83"/>
      <c r="CU21" s="165">
        <f t="shared" si="42"/>
        <v>0</v>
      </c>
      <c r="CV21" s="161">
        <f t="shared" si="46"/>
        <v>0</v>
      </c>
      <c r="CW21" s="161">
        <f t="shared" si="46"/>
        <v>0</v>
      </c>
      <c r="CX21" s="161">
        <f t="shared" si="46"/>
        <v>0</v>
      </c>
      <c r="CY21" s="161">
        <f t="shared" si="46"/>
        <v>0</v>
      </c>
      <c r="CZ21" s="161">
        <f t="shared" si="46"/>
        <v>0</v>
      </c>
      <c r="DA21" s="161">
        <f t="shared" si="46"/>
        <v>0</v>
      </c>
      <c r="DB21" s="161">
        <f t="shared" si="46"/>
        <v>0</v>
      </c>
      <c r="DC21" s="161">
        <f t="shared" si="46"/>
        <v>0</v>
      </c>
      <c r="DD21" s="161">
        <f t="shared" si="46"/>
        <v>0</v>
      </c>
      <c r="DE21" s="161">
        <f t="shared" si="46"/>
        <v>0</v>
      </c>
      <c r="DF21" s="161">
        <f t="shared" si="46"/>
        <v>0</v>
      </c>
      <c r="DG21" s="161">
        <f t="shared" si="46"/>
        <v>0</v>
      </c>
      <c r="DH21" s="161">
        <f t="shared" si="46"/>
        <v>0</v>
      </c>
      <c r="DI21" s="161">
        <f t="shared" si="46"/>
        <v>0</v>
      </c>
      <c r="DJ21" s="161">
        <f t="shared" si="46"/>
        <v>0</v>
      </c>
      <c r="DK21" s="161">
        <f t="shared" si="46"/>
        <v>0</v>
      </c>
      <c r="DL21" s="161">
        <f t="shared" ref="DL21:DS34" si="50">IF(T21="",0,T21)</f>
        <v>0</v>
      </c>
      <c r="DM21" s="161">
        <f t="shared" si="50"/>
        <v>0</v>
      </c>
      <c r="DN21" s="161">
        <f t="shared" si="50"/>
        <v>0</v>
      </c>
      <c r="DO21" s="161">
        <f t="shared" si="50"/>
        <v>0</v>
      </c>
      <c r="DP21" s="161">
        <f t="shared" si="50"/>
        <v>0</v>
      </c>
      <c r="DQ21" s="161">
        <f t="shared" si="50"/>
        <v>0</v>
      </c>
      <c r="DR21" s="161">
        <f t="shared" si="50"/>
        <v>0</v>
      </c>
      <c r="DS21" s="161">
        <f t="shared" si="50"/>
        <v>0</v>
      </c>
      <c r="DT21" s="161">
        <f>IF(AB21="",0,AB21)</f>
        <v>0</v>
      </c>
      <c r="DU21" s="161">
        <f t="shared" si="44"/>
        <v>0</v>
      </c>
      <c r="DV21" s="161">
        <f t="shared" si="44"/>
        <v>0</v>
      </c>
      <c r="DW21" s="161">
        <f t="shared" si="44"/>
        <v>0</v>
      </c>
      <c r="DX21" s="161">
        <f t="shared" si="44"/>
        <v>0</v>
      </c>
      <c r="DY21" s="161">
        <f t="shared" si="44"/>
        <v>0</v>
      </c>
      <c r="DZ21" s="161">
        <f t="shared" si="44"/>
        <v>0</v>
      </c>
      <c r="EA21" s="161">
        <f t="shared" si="44"/>
        <v>0</v>
      </c>
      <c r="EB21" s="161">
        <f t="shared" si="44"/>
        <v>0</v>
      </c>
      <c r="EC21" s="161">
        <f t="shared" si="44"/>
        <v>0</v>
      </c>
      <c r="ED21" s="161">
        <f t="shared" si="44"/>
        <v>0</v>
      </c>
      <c r="EE21" s="161">
        <f t="shared" si="44"/>
        <v>0</v>
      </c>
      <c r="EF21" s="161">
        <f t="shared" si="44"/>
        <v>0</v>
      </c>
      <c r="EG21" s="161">
        <f t="shared" si="44"/>
        <v>0</v>
      </c>
      <c r="EH21" s="161">
        <f t="shared" si="44"/>
        <v>0</v>
      </c>
      <c r="EI21" s="161">
        <f t="shared" si="44"/>
        <v>0</v>
      </c>
      <c r="EJ21" s="161">
        <f t="shared" si="44"/>
        <v>0</v>
      </c>
      <c r="EK21" s="161">
        <f t="shared" si="44"/>
        <v>0</v>
      </c>
      <c r="EL21" s="161">
        <f t="shared" si="44"/>
        <v>0</v>
      </c>
      <c r="EM21" s="161">
        <f t="shared" si="44"/>
        <v>0</v>
      </c>
      <c r="EN21" s="161">
        <f t="shared" si="44"/>
        <v>0</v>
      </c>
      <c r="EO21" s="161">
        <f t="shared" si="44"/>
        <v>0</v>
      </c>
      <c r="EP21" s="161">
        <f t="shared" si="44"/>
        <v>0</v>
      </c>
      <c r="EQ21" s="161">
        <f t="shared" si="44"/>
        <v>0</v>
      </c>
      <c r="ER21" s="161">
        <f t="shared" si="44"/>
        <v>0</v>
      </c>
      <c r="ES21" s="161">
        <f t="shared" si="44"/>
        <v>0</v>
      </c>
    </row>
    <row r="22" spans="1:149" ht="22.5" customHeight="1" thickBot="1" x14ac:dyDescent="0.3">
      <c r="A22" s="59"/>
      <c r="B22" s="64" t="s">
        <v>65</v>
      </c>
      <c r="C22" s="78">
        <f>SUM(C12:C21)</f>
        <v>0</v>
      </c>
      <c r="D22" s="84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86"/>
      <c r="CU22" s="165">
        <f t="shared" si="42"/>
        <v>0</v>
      </c>
      <c r="CV22" s="161">
        <f t="shared" si="46"/>
        <v>0</v>
      </c>
      <c r="CW22" s="161">
        <f t="shared" si="46"/>
        <v>0</v>
      </c>
      <c r="CX22" s="161">
        <f t="shared" si="46"/>
        <v>0</v>
      </c>
      <c r="CY22" s="161">
        <f t="shared" si="46"/>
        <v>0</v>
      </c>
      <c r="CZ22" s="161">
        <f t="shared" si="46"/>
        <v>0</v>
      </c>
      <c r="DA22" s="161">
        <f t="shared" si="46"/>
        <v>0</v>
      </c>
      <c r="DB22" s="161">
        <f t="shared" si="46"/>
        <v>0</v>
      </c>
      <c r="DC22" s="161">
        <f t="shared" si="46"/>
        <v>0</v>
      </c>
      <c r="DD22" s="161">
        <f t="shared" si="46"/>
        <v>0</v>
      </c>
      <c r="DE22" s="161">
        <f t="shared" si="46"/>
        <v>0</v>
      </c>
      <c r="DF22" s="161">
        <f t="shared" si="46"/>
        <v>0</v>
      </c>
      <c r="DG22" s="161">
        <f t="shared" si="46"/>
        <v>0</v>
      </c>
      <c r="DH22" s="161">
        <f t="shared" si="46"/>
        <v>0</v>
      </c>
      <c r="DI22" s="161">
        <f t="shared" si="46"/>
        <v>0</v>
      </c>
      <c r="DJ22" s="161">
        <f t="shared" si="46"/>
        <v>0</v>
      </c>
      <c r="DK22" s="161">
        <f t="shared" si="46"/>
        <v>0</v>
      </c>
      <c r="DL22" s="161">
        <f t="shared" si="50"/>
        <v>0</v>
      </c>
      <c r="DM22" s="161">
        <f t="shared" si="50"/>
        <v>0</v>
      </c>
      <c r="DN22" s="161">
        <f t="shared" si="50"/>
        <v>0</v>
      </c>
      <c r="DO22" s="161">
        <f t="shared" si="50"/>
        <v>0</v>
      </c>
      <c r="DP22" s="161">
        <f t="shared" si="50"/>
        <v>0</v>
      </c>
      <c r="DQ22" s="161">
        <f t="shared" si="50"/>
        <v>0</v>
      </c>
      <c r="DR22" s="161">
        <f t="shared" si="50"/>
        <v>0</v>
      </c>
      <c r="DS22" s="161">
        <f t="shared" si="50"/>
        <v>0</v>
      </c>
      <c r="DT22" s="161">
        <f>IF(AB22="",0,AB22)</f>
        <v>0</v>
      </c>
      <c r="DU22" s="161">
        <f t="shared" si="44"/>
        <v>0</v>
      </c>
      <c r="DV22" s="161">
        <f t="shared" si="44"/>
        <v>0</v>
      </c>
      <c r="DW22" s="161">
        <f t="shared" si="44"/>
        <v>0</v>
      </c>
      <c r="DX22" s="161">
        <f t="shared" si="44"/>
        <v>0</v>
      </c>
      <c r="DY22" s="161">
        <f t="shared" si="44"/>
        <v>0</v>
      </c>
      <c r="DZ22" s="161">
        <f t="shared" ref="DZ22" si="51">IF(AH22="",0,AH22)</f>
        <v>0</v>
      </c>
      <c r="EA22" s="161">
        <f t="shared" ref="EA22" si="52">IF(AI22="",0,AI22)</f>
        <v>0</v>
      </c>
      <c r="EB22" s="161">
        <f t="shared" ref="EB22" si="53">IF(AJ22="",0,AJ22)</f>
        <v>0</v>
      </c>
      <c r="EC22" s="161">
        <f t="shared" ref="EC22" si="54">IF(AK22="",0,AK22)</f>
        <v>0</v>
      </c>
      <c r="ED22" s="161">
        <f t="shared" ref="ED22" si="55">IF(AL22="",0,AL22)</f>
        <v>0</v>
      </c>
      <c r="EE22" s="161">
        <f t="shared" ref="EE22" si="56">IF(AM22="",0,AM22)</f>
        <v>0</v>
      </c>
      <c r="EF22" s="161">
        <f t="shared" ref="EF22" si="57">IF(AN22="",0,AN22)</f>
        <v>0</v>
      </c>
      <c r="EG22" s="161">
        <f t="shared" ref="EG22" si="58">IF(AO22="",0,AO22)</f>
        <v>0</v>
      </c>
      <c r="EH22" s="161">
        <f t="shared" ref="EH22" si="59">IF(AP22="",0,AP22)</f>
        <v>0</v>
      </c>
      <c r="EI22" s="161">
        <f t="shared" ref="EI22" si="60">IF(AQ22="",0,AQ22)</f>
        <v>0</v>
      </c>
      <c r="EJ22" s="161">
        <f t="shared" ref="EJ22" si="61">IF(AR22="",0,AR22)</f>
        <v>0</v>
      </c>
      <c r="EK22" s="161">
        <f t="shared" ref="EK22" si="62">IF(AS22="",0,AS22)</f>
        <v>0</v>
      </c>
      <c r="EL22" s="161">
        <f t="shared" ref="EL22" si="63">IF(AT22="",0,AT22)</f>
        <v>0</v>
      </c>
      <c r="EM22" s="161">
        <f t="shared" ref="EM22" si="64">IF(AU22="",0,AU22)</f>
        <v>0</v>
      </c>
      <c r="EN22" s="161">
        <f t="shared" ref="EN22" si="65">IF(AV22="",0,AV22)</f>
        <v>0</v>
      </c>
      <c r="EO22" s="161">
        <f t="shared" ref="EO22" si="66">IF(AW22="",0,AW22)</f>
        <v>0</v>
      </c>
      <c r="EP22" s="161">
        <f t="shared" ref="EP22" si="67">IF(AX22="",0,AX22)</f>
        <v>0</v>
      </c>
      <c r="EQ22" s="161">
        <f t="shared" ref="EQ22" si="68">IF(AY22="",0,AY22)</f>
        <v>0</v>
      </c>
      <c r="ER22" s="161">
        <f t="shared" ref="ER22" si="69">IF(AZ22="",0,AZ22)</f>
        <v>0</v>
      </c>
      <c r="ES22" s="161">
        <f t="shared" ref="ES22" si="70">IF(BA22="",0,BA22)</f>
        <v>0</v>
      </c>
    </row>
    <row r="23" spans="1:149" ht="22.5" customHeight="1" x14ac:dyDescent="0.25">
      <c r="A23" s="60" t="s">
        <v>67</v>
      </c>
      <c r="B23" s="65"/>
      <c r="C23" s="79"/>
      <c r="D23" s="87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89"/>
      <c r="CU23" s="165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</row>
    <row r="24" spans="1:149" ht="22.5" customHeight="1" x14ac:dyDescent="0.25">
      <c r="A24" s="146"/>
      <c r="B24" s="63"/>
      <c r="C24" s="76" t="str">
        <f t="shared" ref="C24:C33" si="71">IF(CU24=0,"",CU24)</f>
        <v/>
      </c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83"/>
      <c r="CU24" s="165">
        <f t="shared" ref="CU24:CU34" si="72">CV24+NPV(DiscountRate,CW24:ES24)</f>
        <v>0</v>
      </c>
      <c r="CV24" s="161">
        <f t="shared" si="46"/>
        <v>0</v>
      </c>
      <c r="CW24" s="161">
        <f t="shared" si="46"/>
        <v>0</v>
      </c>
      <c r="CX24" s="161">
        <f t="shared" si="46"/>
        <v>0</v>
      </c>
      <c r="CY24" s="161">
        <f t="shared" si="46"/>
        <v>0</v>
      </c>
      <c r="CZ24" s="161">
        <f t="shared" si="46"/>
        <v>0</v>
      </c>
      <c r="DA24" s="161">
        <f t="shared" si="46"/>
        <v>0</v>
      </c>
      <c r="DB24" s="161">
        <f t="shared" si="46"/>
        <v>0</v>
      </c>
      <c r="DC24" s="161">
        <f t="shared" si="46"/>
        <v>0</v>
      </c>
      <c r="DD24" s="161">
        <f t="shared" si="46"/>
        <v>0</v>
      </c>
      <c r="DE24" s="161">
        <f t="shared" si="46"/>
        <v>0</v>
      </c>
      <c r="DF24" s="161">
        <f t="shared" si="46"/>
        <v>0</v>
      </c>
      <c r="DG24" s="161">
        <f t="shared" si="46"/>
        <v>0</v>
      </c>
      <c r="DH24" s="161">
        <f t="shared" si="46"/>
        <v>0</v>
      </c>
      <c r="DI24" s="161">
        <f t="shared" si="46"/>
        <v>0</v>
      </c>
      <c r="DJ24" s="161">
        <f t="shared" si="46"/>
        <v>0</v>
      </c>
      <c r="DK24" s="161">
        <f t="shared" si="46"/>
        <v>0</v>
      </c>
      <c r="DL24" s="161">
        <f t="shared" si="50"/>
        <v>0</v>
      </c>
      <c r="DM24" s="161">
        <f t="shared" si="50"/>
        <v>0</v>
      </c>
      <c r="DN24" s="161">
        <f t="shared" si="50"/>
        <v>0</v>
      </c>
      <c r="DO24" s="161">
        <f t="shared" si="50"/>
        <v>0</v>
      </c>
      <c r="DP24" s="161">
        <f t="shared" si="50"/>
        <v>0</v>
      </c>
      <c r="DQ24" s="161">
        <f t="shared" si="50"/>
        <v>0</v>
      </c>
      <c r="DR24" s="161">
        <f t="shared" si="50"/>
        <v>0</v>
      </c>
      <c r="DS24" s="161">
        <f t="shared" si="50"/>
        <v>0</v>
      </c>
      <c r="DT24" s="161">
        <f t="shared" ref="DT24:DT34" si="73">IF(AB24="",0,AB24)</f>
        <v>0</v>
      </c>
      <c r="DU24" s="161">
        <f t="shared" ref="DU24:DU34" si="74">IF(AC24="",0,AC24)</f>
        <v>0</v>
      </c>
      <c r="DV24" s="161">
        <f t="shared" ref="DV24:DV34" si="75">IF(AD24="",0,AD24)</f>
        <v>0</v>
      </c>
      <c r="DW24" s="161">
        <f t="shared" ref="DW24:DW34" si="76">IF(AE24="",0,AE24)</f>
        <v>0</v>
      </c>
      <c r="DX24" s="161">
        <f t="shared" ref="DX24:DX34" si="77">IF(AF24="",0,AF24)</f>
        <v>0</v>
      </c>
      <c r="DY24" s="161">
        <f t="shared" ref="DY24:DY34" si="78">IF(AG24="",0,AG24)</f>
        <v>0</v>
      </c>
      <c r="DZ24" s="161">
        <f t="shared" ref="DZ24:DZ34" si="79">IF(AH24="",0,AH24)</f>
        <v>0</v>
      </c>
      <c r="EA24" s="161">
        <f t="shared" ref="EA24:EA34" si="80">IF(AI24="",0,AI24)</f>
        <v>0</v>
      </c>
      <c r="EB24" s="161">
        <f t="shared" ref="EB24:EB34" si="81">IF(AJ24="",0,AJ24)</f>
        <v>0</v>
      </c>
      <c r="EC24" s="161">
        <f t="shared" ref="EC24:EC34" si="82">IF(AK24="",0,AK24)</f>
        <v>0</v>
      </c>
      <c r="ED24" s="161">
        <f t="shared" ref="ED24:ED34" si="83">IF(AL24="",0,AL24)</f>
        <v>0</v>
      </c>
      <c r="EE24" s="161">
        <f t="shared" ref="EE24:EE34" si="84">IF(AM24="",0,AM24)</f>
        <v>0</v>
      </c>
      <c r="EF24" s="161">
        <f t="shared" ref="EF24:EF34" si="85">IF(AN24="",0,AN24)</f>
        <v>0</v>
      </c>
      <c r="EG24" s="161">
        <f t="shared" ref="EG24:EG34" si="86">IF(AO24="",0,AO24)</f>
        <v>0</v>
      </c>
      <c r="EH24" s="161">
        <f t="shared" ref="EH24:EH34" si="87">IF(AP24="",0,AP24)</f>
        <v>0</v>
      </c>
      <c r="EI24" s="161">
        <f t="shared" ref="EI24:EI34" si="88">IF(AQ24="",0,AQ24)</f>
        <v>0</v>
      </c>
      <c r="EJ24" s="161">
        <f t="shared" ref="EJ24:EJ34" si="89">IF(AR24="",0,AR24)</f>
        <v>0</v>
      </c>
      <c r="EK24" s="161">
        <f t="shared" ref="EK24:EK34" si="90">IF(AS24="",0,AS24)</f>
        <v>0</v>
      </c>
      <c r="EL24" s="161">
        <f t="shared" ref="EL24:EL34" si="91">IF(AT24="",0,AT24)</f>
        <v>0</v>
      </c>
      <c r="EM24" s="161">
        <f t="shared" ref="EM24:EM34" si="92">IF(AU24="",0,AU24)</f>
        <v>0</v>
      </c>
      <c r="EN24" s="161">
        <f t="shared" ref="EN24:EN34" si="93">IF(AV24="",0,AV24)</f>
        <v>0</v>
      </c>
      <c r="EO24" s="161">
        <f t="shared" ref="EO24:EO34" si="94">IF(AW24="",0,AW24)</f>
        <v>0</v>
      </c>
      <c r="EP24" s="161">
        <f t="shared" ref="EP24:EP34" si="95">IF(AX24="",0,AX24)</f>
        <v>0</v>
      </c>
      <c r="EQ24" s="161">
        <f t="shared" ref="EQ24:EQ34" si="96">IF(AY24="",0,AY24)</f>
        <v>0</v>
      </c>
      <c r="ER24" s="161">
        <f t="shared" ref="ER24:ER34" si="97">IF(AZ24="",0,AZ24)</f>
        <v>0</v>
      </c>
      <c r="ES24" s="161">
        <f t="shared" ref="ES24:ES34" si="98">IF(BA24="",0,BA24)</f>
        <v>0</v>
      </c>
    </row>
    <row r="25" spans="1:149" ht="22.5" customHeight="1" x14ac:dyDescent="0.25">
      <c r="A25" s="146"/>
      <c r="B25" s="63"/>
      <c r="C25" s="76" t="str">
        <f t="shared" si="71"/>
        <v/>
      </c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83"/>
      <c r="CU25" s="165">
        <f t="shared" si="72"/>
        <v>0</v>
      </c>
      <c r="CV25" s="161">
        <f t="shared" si="46"/>
        <v>0</v>
      </c>
      <c r="CW25" s="161">
        <f t="shared" si="46"/>
        <v>0</v>
      </c>
      <c r="CX25" s="161">
        <f t="shared" si="46"/>
        <v>0</v>
      </c>
      <c r="CY25" s="161">
        <f t="shared" si="46"/>
        <v>0</v>
      </c>
      <c r="CZ25" s="161">
        <f t="shared" si="46"/>
        <v>0</v>
      </c>
      <c r="DA25" s="161">
        <f t="shared" si="46"/>
        <v>0</v>
      </c>
      <c r="DB25" s="161">
        <f t="shared" si="46"/>
        <v>0</v>
      </c>
      <c r="DC25" s="161">
        <f t="shared" si="46"/>
        <v>0</v>
      </c>
      <c r="DD25" s="161">
        <f t="shared" si="46"/>
        <v>0</v>
      </c>
      <c r="DE25" s="161">
        <f t="shared" si="46"/>
        <v>0</v>
      </c>
      <c r="DF25" s="161">
        <f t="shared" si="46"/>
        <v>0</v>
      </c>
      <c r="DG25" s="161">
        <f t="shared" si="46"/>
        <v>0</v>
      </c>
      <c r="DH25" s="161">
        <f t="shared" si="46"/>
        <v>0</v>
      </c>
      <c r="DI25" s="161">
        <f t="shared" si="46"/>
        <v>0</v>
      </c>
      <c r="DJ25" s="161">
        <f t="shared" si="46"/>
        <v>0</v>
      </c>
      <c r="DK25" s="161">
        <f t="shared" si="46"/>
        <v>0</v>
      </c>
      <c r="DL25" s="161">
        <f t="shared" si="50"/>
        <v>0</v>
      </c>
      <c r="DM25" s="161">
        <f t="shared" si="50"/>
        <v>0</v>
      </c>
      <c r="DN25" s="161">
        <f t="shared" si="50"/>
        <v>0</v>
      </c>
      <c r="DO25" s="161">
        <f t="shared" si="50"/>
        <v>0</v>
      </c>
      <c r="DP25" s="161">
        <f t="shared" si="50"/>
        <v>0</v>
      </c>
      <c r="DQ25" s="161">
        <f t="shared" si="50"/>
        <v>0</v>
      </c>
      <c r="DR25" s="161">
        <f t="shared" si="50"/>
        <v>0</v>
      </c>
      <c r="DS25" s="161">
        <f t="shared" si="50"/>
        <v>0</v>
      </c>
      <c r="DT25" s="161">
        <f t="shared" si="73"/>
        <v>0</v>
      </c>
      <c r="DU25" s="161">
        <f t="shared" si="74"/>
        <v>0</v>
      </c>
      <c r="DV25" s="161">
        <f t="shared" si="75"/>
        <v>0</v>
      </c>
      <c r="DW25" s="161">
        <f t="shared" si="76"/>
        <v>0</v>
      </c>
      <c r="DX25" s="161">
        <f t="shared" si="77"/>
        <v>0</v>
      </c>
      <c r="DY25" s="161">
        <f t="shared" si="78"/>
        <v>0</v>
      </c>
      <c r="DZ25" s="161">
        <f t="shared" si="79"/>
        <v>0</v>
      </c>
      <c r="EA25" s="161">
        <f t="shared" si="80"/>
        <v>0</v>
      </c>
      <c r="EB25" s="161">
        <f t="shared" si="81"/>
        <v>0</v>
      </c>
      <c r="EC25" s="161">
        <f t="shared" si="82"/>
        <v>0</v>
      </c>
      <c r="ED25" s="161">
        <f t="shared" si="83"/>
        <v>0</v>
      </c>
      <c r="EE25" s="161">
        <f t="shared" si="84"/>
        <v>0</v>
      </c>
      <c r="EF25" s="161">
        <f t="shared" si="85"/>
        <v>0</v>
      </c>
      <c r="EG25" s="161">
        <f t="shared" si="86"/>
        <v>0</v>
      </c>
      <c r="EH25" s="161">
        <f t="shared" si="87"/>
        <v>0</v>
      </c>
      <c r="EI25" s="161">
        <f t="shared" si="88"/>
        <v>0</v>
      </c>
      <c r="EJ25" s="161">
        <f t="shared" si="89"/>
        <v>0</v>
      </c>
      <c r="EK25" s="161">
        <f t="shared" si="90"/>
        <v>0</v>
      </c>
      <c r="EL25" s="161">
        <f t="shared" si="91"/>
        <v>0</v>
      </c>
      <c r="EM25" s="161">
        <f t="shared" si="92"/>
        <v>0</v>
      </c>
      <c r="EN25" s="161">
        <f t="shared" si="93"/>
        <v>0</v>
      </c>
      <c r="EO25" s="161">
        <f t="shared" si="94"/>
        <v>0</v>
      </c>
      <c r="EP25" s="161">
        <f t="shared" si="95"/>
        <v>0</v>
      </c>
      <c r="EQ25" s="161">
        <f t="shared" si="96"/>
        <v>0</v>
      </c>
      <c r="ER25" s="161">
        <f t="shared" si="97"/>
        <v>0</v>
      </c>
      <c r="ES25" s="161">
        <f t="shared" si="98"/>
        <v>0</v>
      </c>
    </row>
    <row r="26" spans="1:149" ht="22.5" customHeight="1" x14ac:dyDescent="0.25">
      <c r="A26" s="146"/>
      <c r="B26" s="63"/>
      <c r="C26" s="76" t="str">
        <f t="shared" si="71"/>
        <v/>
      </c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83"/>
      <c r="CU26" s="165">
        <f t="shared" si="72"/>
        <v>0</v>
      </c>
      <c r="CV26" s="161">
        <f t="shared" si="46"/>
        <v>0</v>
      </c>
      <c r="CW26" s="161">
        <f t="shared" si="46"/>
        <v>0</v>
      </c>
      <c r="CX26" s="161">
        <f t="shared" si="46"/>
        <v>0</v>
      </c>
      <c r="CY26" s="161">
        <f t="shared" si="46"/>
        <v>0</v>
      </c>
      <c r="CZ26" s="161">
        <f t="shared" si="46"/>
        <v>0</v>
      </c>
      <c r="DA26" s="161">
        <f t="shared" si="46"/>
        <v>0</v>
      </c>
      <c r="DB26" s="161">
        <f t="shared" si="46"/>
        <v>0</v>
      </c>
      <c r="DC26" s="161">
        <f t="shared" si="46"/>
        <v>0</v>
      </c>
      <c r="DD26" s="161">
        <f t="shared" si="46"/>
        <v>0</v>
      </c>
      <c r="DE26" s="161">
        <f t="shared" si="46"/>
        <v>0</v>
      </c>
      <c r="DF26" s="161">
        <f t="shared" si="46"/>
        <v>0</v>
      </c>
      <c r="DG26" s="161">
        <f t="shared" si="46"/>
        <v>0</v>
      </c>
      <c r="DH26" s="161">
        <f t="shared" si="46"/>
        <v>0</v>
      </c>
      <c r="DI26" s="161">
        <f t="shared" si="46"/>
        <v>0</v>
      </c>
      <c r="DJ26" s="161">
        <f t="shared" si="46"/>
        <v>0</v>
      </c>
      <c r="DK26" s="161">
        <f t="shared" si="46"/>
        <v>0</v>
      </c>
      <c r="DL26" s="161">
        <f t="shared" si="50"/>
        <v>0</v>
      </c>
      <c r="DM26" s="161">
        <f t="shared" si="50"/>
        <v>0</v>
      </c>
      <c r="DN26" s="161">
        <f t="shared" si="50"/>
        <v>0</v>
      </c>
      <c r="DO26" s="161">
        <f t="shared" si="50"/>
        <v>0</v>
      </c>
      <c r="DP26" s="161">
        <f t="shared" si="50"/>
        <v>0</v>
      </c>
      <c r="DQ26" s="161">
        <f t="shared" si="50"/>
        <v>0</v>
      </c>
      <c r="DR26" s="161">
        <f t="shared" si="50"/>
        <v>0</v>
      </c>
      <c r="DS26" s="161">
        <f t="shared" si="50"/>
        <v>0</v>
      </c>
      <c r="DT26" s="161">
        <f t="shared" si="73"/>
        <v>0</v>
      </c>
      <c r="DU26" s="161">
        <f t="shared" si="74"/>
        <v>0</v>
      </c>
      <c r="DV26" s="161">
        <f t="shared" si="75"/>
        <v>0</v>
      </c>
      <c r="DW26" s="161">
        <f t="shared" si="76"/>
        <v>0</v>
      </c>
      <c r="DX26" s="161">
        <f t="shared" si="77"/>
        <v>0</v>
      </c>
      <c r="DY26" s="161">
        <f t="shared" si="78"/>
        <v>0</v>
      </c>
      <c r="DZ26" s="161">
        <f t="shared" si="79"/>
        <v>0</v>
      </c>
      <c r="EA26" s="161">
        <f t="shared" si="80"/>
        <v>0</v>
      </c>
      <c r="EB26" s="161">
        <f t="shared" si="81"/>
        <v>0</v>
      </c>
      <c r="EC26" s="161">
        <f t="shared" si="82"/>
        <v>0</v>
      </c>
      <c r="ED26" s="161">
        <f t="shared" si="83"/>
        <v>0</v>
      </c>
      <c r="EE26" s="161">
        <f t="shared" si="84"/>
        <v>0</v>
      </c>
      <c r="EF26" s="161">
        <f t="shared" si="85"/>
        <v>0</v>
      </c>
      <c r="EG26" s="161">
        <f t="shared" si="86"/>
        <v>0</v>
      </c>
      <c r="EH26" s="161">
        <f t="shared" si="87"/>
        <v>0</v>
      </c>
      <c r="EI26" s="161">
        <f t="shared" si="88"/>
        <v>0</v>
      </c>
      <c r="EJ26" s="161">
        <f t="shared" si="89"/>
        <v>0</v>
      </c>
      <c r="EK26" s="161">
        <f t="shared" si="90"/>
        <v>0</v>
      </c>
      <c r="EL26" s="161">
        <f t="shared" si="91"/>
        <v>0</v>
      </c>
      <c r="EM26" s="161">
        <f t="shared" si="92"/>
        <v>0</v>
      </c>
      <c r="EN26" s="161">
        <f t="shared" si="93"/>
        <v>0</v>
      </c>
      <c r="EO26" s="161">
        <f t="shared" si="94"/>
        <v>0</v>
      </c>
      <c r="EP26" s="161">
        <f t="shared" si="95"/>
        <v>0</v>
      </c>
      <c r="EQ26" s="161">
        <f t="shared" si="96"/>
        <v>0</v>
      </c>
      <c r="ER26" s="161">
        <f t="shared" si="97"/>
        <v>0</v>
      </c>
      <c r="ES26" s="161">
        <f t="shared" si="98"/>
        <v>0</v>
      </c>
    </row>
    <row r="27" spans="1:149" ht="22.5" customHeight="1" x14ac:dyDescent="0.25">
      <c r="A27" s="146"/>
      <c r="B27" s="63"/>
      <c r="C27" s="76" t="str">
        <f t="shared" si="71"/>
        <v/>
      </c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83"/>
      <c r="CU27" s="165">
        <f t="shared" si="72"/>
        <v>0</v>
      </c>
      <c r="CV27" s="161">
        <f t="shared" si="46"/>
        <v>0</v>
      </c>
      <c r="CW27" s="161">
        <f t="shared" si="46"/>
        <v>0</v>
      </c>
      <c r="CX27" s="161">
        <f t="shared" si="46"/>
        <v>0</v>
      </c>
      <c r="CY27" s="161">
        <f t="shared" si="46"/>
        <v>0</v>
      </c>
      <c r="CZ27" s="161">
        <f t="shared" si="46"/>
        <v>0</v>
      </c>
      <c r="DA27" s="161">
        <f t="shared" si="46"/>
        <v>0</v>
      </c>
      <c r="DB27" s="161">
        <f t="shared" si="46"/>
        <v>0</v>
      </c>
      <c r="DC27" s="161">
        <f t="shared" si="46"/>
        <v>0</v>
      </c>
      <c r="DD27" s="161">
        <f t="shared" si="46"/>
        <v>0</v>
      </c>
      <c r="DE27" s="161">
        <f t="shared" si="46"/>
        <v>0</v>
      </c>
      <c r="DF27" s="161">
        <f t="shared" si="46"/>
        <v>0</v>
      </c>
      <c r="DG27" s="161">
        <f t="shared" si="46"/>
        <v>0</v>
      </c>
      <c r="DH27" s="161">
        <f t="shared" si="46"/>
        <v>0</v>
      </c>
      <c r="DI27" s="161">
        <f t="shared" si="46"/>
        <v>0</v>
      </c>
      <c r="DJ27" s="161">
        <f t="shared" si="46"/>
        <v>0</v>
      </c>
      <c r="DK27" s="161">
        <f t="shared" si="46"/>
        <v>0</v>
      </c>
      <c r="DL27" s="161">
        <f t="shared" si="50"/>
        <v>0</v>
      </c>
      <c r="DM27" s="161">
        <f t="shared" si="50"/>
        <v>0</v>
      </c>
      <c r="DN27" s="161">
        <f t="shared" si="50"/>
        <v>0</v>
      </c>
      <c r="DO27" s="161">
        <f t="shared" si="50"/>
        <v>0</v>
      </c>
      <c r="DP27" s="161">
        <f t="shared" si="50"/>
        <v>0</v>
      </c>
      <c r="DQ27" s="161">
        <f t="shared" si="50"/>
        <v>0</v>
      </c>
      <c r="DR27" s="161">
        <f t="shared" si="50"/>
        <v>0</v>
      </c>
      <c r="DS27" s="161">
        <f t="shared" si="50"/>
        <v>0</v>
      </c>
      <c r="DT27" s="161">
        <f t="shared" si="73"/>
        <v>0</v>
      </c>
      <c r="DU27" s="161">
        <f t="shared" si="74"/>
        <v>0</v>
      </c>
      <c r="DV27" s="161">
        <f t="shared" si="75"/>
        <v>0</v>
      </c>
      <c r="DW27" s="161">
        <f t="shared" si="76"/>
        <v>0</v>
      </c>
      <c r="DX27" s="161">
        <f t="shared" si="77"/>
        <v>0</v>
      </c>
      <c r="DY27" s="161">
        <f t="shared" si="78"/>
        <v>0</v>
      </c>
      <c r="DZ27" s="161">
        <f t="shared" si="79"/>
        <v>0</v>
      </c>
      <c r="EA27" s="161">
        <f t="shared" si="80"/>
        <v>0</v>
      </c>
      <c r="EB27" s="161">
        <f t="shared" si="81"/>
        <v>0</v>
      </c>
      <c r="EC27" s="161">
        <f t="shared" si="82"/>
        <v>0</v>
      </c>
      <c r="ED27" s="161">
        <f t="shared" si="83"/>
        <v>0</v>
      </c>
      <c r="EE27" s="161">
        <f t="shared" si="84"/>
        <v>0</v>
      </c>
      <c r="EF27" s="161">
        <f t="shared" si="85"/>
        <v>0</v>
      </c>
      <c r="EG27" s="161">
        <f t="shared" si="86"/>
        <v>0</v>
      </c>
      <c r="EH27" s="161">
        <f t="shared" si="87"/>
        <v>0</v>
      </c>
      <c r="EI27" s="161">
        <f t="shared" si="88"/>
        <v>0</v>
      </c>
      <c r="EJ27" s="161">
        <f t="shared" si="89"/>
        <v>0</v>
      </c>
      <c r="EK27" s="161">
        <f t="shared" si="90"/>
        <v>0</v>
      </c>
      <c r="EL27" s="161">
        <f t="shared" si="91"/>
        <v>0</v>
      </c>
      <c r="EM27" s="161">
        <f t="shared" si="92"/>
        <v>0</v>
      </c>
      <c r="EN27" s="161">
        <f t="shared" si="93"/>
        <v>0</v>
      </c>
      <c r="EO27" s="161">
        <f t="shared" si="94"/>
        <v>0</v>
      </c>
      <c r="EP27" s="161">
        <f t="shared" si="95"/>
        <v>0</v>
      </c>
      <c r="EQ27" s="161">
        <f t="shared" si="96"/>
        <v>0</v>
      </c>
      <c r="ER27" s="161">
        <f t="shared" si="97"/>
        <v>0</v>
      </c>
      <c r="ES27" s="161">
        <f t="shared" si="98"/>
        <v>0</v>
      </c>
    </row>
    <row r="28" spans="1:149" ht="22.5" customHeight="1" x14ac:dyDescent="0.25">
      <c r="A28" s="146"/>
      <c r="B28" s="63"/>
      <c r="C28" s="76" t="str">
        <f t="shared" si="71"/>
        <v/>
      </c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83"/>
      <c r="CU28" s="165">
        <f t="shared" si="72"/>
        <v>0</v>
      </c>
      <c r="CV28" s="161">
        <f t="shared" si="46"/>
        <v>0</v>
      </c>
      <c r="CW28" s="161">
        <f t="shared" si="46"/>
        <v>0</v>
      </c>
      <c r="CX28" s="161">
        <f t="shared" si="46"/>
        <v>0</v>
      </c>
      <c r="CY28" s="161">
        <f t="shared" si="46"/>
        <v>0</v>
      </c>
      <c r="CZ28" s="161">
        <f t="shared" si="46"/>
        <v>0</v>
      </c>
      <c r="DA28" s="161">
        <f t="shared" si="46"/>
        <v>0</v>
      </c>
      <c r="DB28" s="161">
        <f t="shared" si="46"/>
        <v>0</v>
      </c>
      <c r="DC28" s="161">
        <f t="shared" si="46"/>
        <v>0</v>
      </c>
      <c r="DD28" s="161">
        <f t="shared" si="46"/>
        <v>0</v>
      </c>
      <c r="DE28" s="161">
        <f t="shared" si="46"/>
        <v>0</v>
      </c>
      <c r="DF28" s="161">
        <f t="shared" si="46"/>
        <v>0</v>
      </c>
      <c r="DG28" s="161">
        <f t="shared" si="46"/>
        <v>0</v>
      </c>
      <c r="DH28" s="161">
        <f t="shared" si="46"/>
        <v>0</v>
      </c>
      <c r="DI28" s="161">
        <f t="shared" si="46"/>
        <v>0</v>
      </c>
      <c r="DJ28" s="161">
        <f t="shared" si="46"/>
        <v>0</v>
      </c>
      <c r="DK28" s="161">
        <f t="shared" si="46"/>
        <v>0</v>
      </c>
      <c r="DL28" s="161">
        <f t="shared" si="50"/>
        <v>0</v>
      </c>
      <c r="DM28" s="161">
        <f t="shared" si="50"/>
        <v>0</v>
      </c>
      <c r="DN28" s="161">
        <f t="shared" si="50"/>
        <v>0</v>
      </c>
      <c r="DO28" s="161">
        <f t="shared" si="50"/>
        <v>0</v>
      </c>
      <c r="DP28" s="161">
        <f t="shared" si="50"/>
        <v>0</v>
      </c>
      <c r="DQ28" s="161">
        <f t="shared" si="50"/>
        <v>0</v>
      </c>
      <c r="DR28" s="161">
        <f t="shared" si="50"/>
        <v>0</v>
      </c>
      <c r="DS28" s="161">
        <f t="shared" si="50"/>
        <v>0</v>
      </c>
      <c r="DT28" s="161">
        <f t="shared" si="73"/>
        <v>0</v>
      </c>
      <c r="DU28" s="161">
        <f t="shared" si="74"/>
        <v>0</v>
      </c>
      <c r="DV28" s="161">
        <f t="shared" si="75"/>
        <v>0</v>
      </c>
      <c r="DW28" s="161">
        <f t="shared" si="76"/>
        <v>0</v>
      </c>
      <c r="DX28" s="161">
        <f t="shared" si="77"/>
        <v>0</v>
      </c>
      <c r="DY28" s="161">
        <f t="shared" si="78"/>
        <v>0</v>
      </c>
      <c r="DZ28" s="161">
        <f t="shared" si="79"/>
        <v>0</v>
      </c>
      <c r="EA28" s="161">
        <f t="shared" si="80"/>
        <v>0</v>
      </c>
      <c r="EB28" s="161">
        <f t="shared" si="81"/>
        <v>0</v>
      </c>
      <c r="EC28" s="161">
        <f t="shared" si="82"/>
        <v>0</v>
      </c>
      <c r="ED28" s="161">
        <f t="shared" si="83"/>
        <v>0</v>
      </c>
      <c r="EE28" s="161">
        <f t="shared" si="84"/>
        <v>0</v>
      </c>
      <c r="EF28" s="161">
        <f t="shared" si="85"/>
        <v>0</v>
      </c>
      <c r="EG28" s="161">
        <f t="shared" si="86"/>
        <v>0</v>
      </c>
      <c r="EH28" s="161">
        <f t="shared" si="87"/>
        <v>0</v>
      </c>
      <c r="EI28" s="161">
        <f t="shared" si="88"/>
        <v>0</v>
      </c>
      <c r="EJ28" s="161">
        <f t="shared" si="89"/>
        <v>0</v>
      </c>
      <c r="EK28" s="161">
        <f t="shared" si="90"/>
        <v>0</v>
      </c>
      <c r="EL28" s="161">
        <f t="shared" si="91"/>
        <v>0</v>
      </c>
      <c r="EM28" s="161">
        <f t="shared" si="92"/>
        <v>0</v>
      </c>
      <c r="EN28" s="161">
        <f t="shared" si="93"/>
        <v>0</v>
      </c>
      <c r="EO28" s="161">
        <f t="shared" si="94"/>
        <v>0</v>
      </c>
      <c r="EP28" s="161">
        <f t="shared" si="95"/>
        <v>0</v>
      </c>
      <c r="EQ28" s="161">
        <f t="shared" si="96"/>
        <v>0</v>
      </c>
      <c r="ER28" s="161">
        <f t="shared" si="97"/>
        <v>0</v>
      </c>
      <c r="ES28" s="161">
        <f t="shared" si="98"/>
        <v>0</v>
      </c>
    </row>
    <row r="29" spans="1:149" ht="22.5" customHeight="1" x14ac:dyDescent="0.25">
      <c r="A29" s="146"/>
      <c r="B29" s="63"/>
      <c r="C29" s="76" t="str">
        <f t="shared" si="71"/>
        <v/>
      </c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83"/>
      <c r="CU29" s="165">
        <f t="shared" si="72"/>
        <v>0</v>
      </c>
      <c r="CV29" s="161">
        <f t="shared" si="46"/>
        <v>0</v>
      </c>
      <c r="CW29" s="161">
        <f t="shared" si="46"/>
        <v>0</v>
      </c>
      <c r="CX29" s="161">
        <f t="shared" si="46"/>
        <v>0</v>
      </c>
      <c r="CY29" s="161">
        <f t="shared" si="46"/>
        <v>0</v>
      </c>
      <c r="CZ29" s="161">
        <f t="shared" si="46"/>
        <v>0</v>
      </c>
      <c r="DA29" s="161">
        <f t="shared" si="46"/>
        <v>0</v>
      </c>
      <c r="DB29" s="161">
        <f t="shared" si="46"/>
        <v>0</v>
      </c>
      <c r="DC29" s="161">
        <f t="shared" si="46"/>
        <v>0</v>
      </c>
      <c r="DD29" s="161">
        <f t="shared" si="46"/>
        <v>0</v>
      </c>
      <c r="DE29" s="161">
        <f t="shared" si="46"/>
        <v>0</v>
      </c>
      <c r="DF29" s="161">
        <f t="shared" si="46"/>
        <v>0</v>
      </c>
      <c r="DG29" s="161">
        <f t="shared" si="46"/>
        <v>0</v>
      </c>
      <c r="DH29" s="161">
        <f t="shared" si="46"/>
        <v>0</v>
      </c>
      <c r="DI29" s="161">
        <f t="shared" si="46"/>
        <v>0</v>
      </c>
      <c r="DJ29" s="161">
        <f t="shared" si="46"/>
        <v>0</v>
      </c>
      <c r="DK29" s="161">
        <f t="shared" si="46"/>
        <v>0</v>
      </c>
      <c r="DL29" s="161">
        <f t="shared" si="50"/>
        <v>0</v>
      </c>
      <c r="DM29" s="161">
        <f t="shared" si="50"/>
        <v>0</v>
      </c>
      <c r="DN29" s="161">
        <f t="shared" si="50"/>
        <v>0</v>
      </c>
      <c r="DO29" s="161">
        <f t="shared" si="50"/>
        <v>0</v>
      </c>
      <c r="DP29" s="161">
        <f t="shared" si="50"/>
        <v>0</v>
      </c>
      <c r="DQ29" s="161">
        <f t="shared" si="50"/>
        <v>0</v>
      </c>
      <c r="DR29" s="161">
        <f t="shared" si="50"/>
        <v>0</v>
      </c>
      <c r="DS29" s="161">
        <f t="shared" si="50"/>
        <v>0</v>
      </c>
      <c r="DT29" s="161">
        <f t="shared" si="73"/>
        <v>0</v>
      </c>
      <c r="DU29" s="161">
        <f t="shared" si="74"/>
        <v>0</v>
      </c>
      <c r="DV29" s="161">
        <f t="shared" si="75"/>
        <v>0</v>
      </c>
      <c r="DW29" s="161">
        <f t="shared" si="76"/>
        <v>0</v>
      </c>
      <c r="DX29" s="161">
        <f t="shared" si="77"/>
        <v>0</v>
      </c>
      <c r="DY29" s="161">
        <f t="shared" si="78"/>
        <v>0</v>
      </c>
      <c r="DZ29" s="161">
        <f t="shared" si="79"/>
        <v>0</v>
      </c>
      <c r="EA29" s="161">
        <f t="shared" si="80"/>
        <v>0</v>
      </c>
      <c r="EB29" s="161">
        <f t="shared" si="81"/>
        <v>0</v>
      </c>
      <c r="EC29" s="161">
        <f t="shared" si="82"/>
        <v>0</v>
      </c>
      <c r="ED29" s="161">
        <f t="shared" si="83"/>
        <v>0</v>
      </c>
      <c r="EE29" s="161">
        <f t="shared" si="84"/>
        <v>0</v>
      </c>
      <c r="EF29" s="161">
        <f t="shared" si="85"/>
        <v>0</v>
      </c>
      <c r="EG29" s="161">
        <f t="shared" si="86"/>
        <v>0</v>
      </c>
      <c r="EH29" s="161">
        <f t="shared" si="87"/>
        <v>0</v>
      </c>
      <c r="EI29" s="161">
        <f t="shared" si="88"/>
        <v>0</v>
      </c>
      <c r="EJ29" s="161">
        <f t="shared" si="89"/>
        <v>0</v>
      </c>
      <c r="EK29" s="161">
        <f t="shared" si="90"/>
        <v>0</v>
      </c>
      <c r="EL29" s="161">
        <f t="shared" si="91"/>
        <v>0</v>
      </c>
      <c r="EM29" s="161">
        <f t="shared" si="92"/>
        <v>0</v>
      </c>
      <c r="EN29" s="161">
        <f t="shared" si="93"/>
        <v>0</v>
      </c>
      <c r="EO29" s="161">
        <f t="shared" si="94"/>
        <v>0</v>
      </c>
      <c r="EP29" s="161">
        <f t="shared" si="95"/>
        <v>0</v>
      </c>
      <c r="EQ29" s="161">
        <f t="shared" si="96"/>
        <v>0</v>
      </c>
      <c r="ER29" s="161">
        <f t="shared" si="97"/>
        <v>0</v>
      </c>
      <c r="ES29" s="161">
        <f t="shared" si="98"/>
        <v>0</v>
      </c>
    </row>
    <row r="30" spans="1:149" ht="22.5" customHeight="1" x14ac:dyDescent="0.25">
      <c r="A30" s="146"/>
      <c r="B30" s="63"/>
      <c r="C30" s="76" t="str">
        <f t="shared" si="71"/>
        <v/>
      </c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83"/>
      <c r="CU30" s="165">
        <f t="shared" si="72"/>
        <v>0</v>
      </c>
      <c r="CV30" s="161">
        <f t="shared" si="46"/>
        <v>0</v>
      </c>
      <c r="CW30" s="161">
        <f t="shared" si="46"/>
        <v>0</v>
      </c>
      <c r="CX30" s="161">
        <f t="shared" si="46"/>
        <v>0</v>
      </c>
      <c r="CY30" s="161">
        <f t="shared" si="46"/>
        <v>0</v>
      </c>
      <c r="CZ30" s="161">
        <f t="shared" si="46"/>
        <v>0</v>
      </c>
      <c r="DA30" s="161">
        <f t="shared" si="46"/>
        <v>0</v>
      </c>
      <c r="DB30" s="161">
        <f t="shared" si="46"/>
        <v>0</v>
      </c>
      <c r="DC30" s="161">
        <f t="shared" si="46"/>
        <v>0</v>
      </c>
      <c r="DD30" s="161">
        <f t="shared" si="46"/>
        <v>0</v>
      </c>
      <c r="DE30" s="161">
        <f t="shared" si="46"/>
        <v>0</v>
      </c>
      <c r="DF30" s="161">
        <f t="shared" si="46"/>
        <v>0</v>
      </c>
      <c r="DG30" s="161">
        <f t="shared" si="46"/>
        <v>0</v>
      </c>
      <c r="DH30" s="161">
        <f t="shared" si="46"/>
        <v>0</v>
      </c>
      <c r="DI30" s="161">
        <f t="shared" si="46"/>
        <v>0</v>
      </c>
      <c r="DJ30" s="161">
        <f t="shared" si="46"/>
        <v>0</v>
      </c>
      <c r="DK30" s="161">
        <f t="shared" si="46"/>
        <v>0</v>
      </c>
      <c r="DL30" s="161">
        <f t="shared" si="50"/>
        <v>0</v>
      </c>
      <c r="DM30" s="161">
        <f t="shared" si="50"/>
        <v>0</v>
      </c>
      <c r="DN30" s="161">
        <f t="shared" si="50"/>
        <v>0</v>
      </c>
      <c r="DO30" s="161">
        <f t="shared" si="50"/>
        <v>0</v>
      </c>
      <c r="DP30" s="161">
        <f t="shared" si="50"/>
        <v>0</v>
      </c>
      <c r="DQ30" s="161">
        <f t="shared" si="50"/>
        <v>0</v>
      </c>
      <c r="DR30" s="161">
        <f t="shared" si="50"/>
        <v>0</v>
      </c>
      <c r="DS30" s="161">
        <f t="shared" si="50"/>
        <v>0</v>
      </c>
      <c r="DT30" s="161">
        <f t="shared" si="73"/>
        <v>0</v>
      </c>
      <c r="DU30" s="161">
        <f t="shared" si="74"/>
        <v>0</v>
      </c>
      <c r="DV30" s="161">
        <f t="shared" si="75"/>
        <v>0</v>
      </c>
      <c r="DW30" s="161">
        <f t="shared" si="76"/>
        <v>0</v>
      </c>
      <c r="DX30" s="161">
        <f t="shared" si="77"/>
        <v>0</v>
      </c>
      <c r="DY30" s="161">
        <f t="shared" si="78"/>
        <v>0</v>
      </c>
      <c r="DZ30" s="161">
        <f t="shared" si="79"/>
        <v>0</v>
      </c>
      <c r="EA30" s="161">
        <f t="shared" si="80"/>
        <v>0</v>
      </c>
      <c r="EB30" s="161">
        <f t="shared" si="81"/>
        <v>0</v>
      </c>
      <c r="EC30" s="161">
        <f t="shared" si="82"/>
        <v>0</v>
      </c>
      <c r="ED30" s="161">
        <f t="shared" si="83"/>
        <v>0</v>
      </c>
      <c r="EE30" s="161">
        <f t="shared" si="84"/>
        <v>0</v>
      </c>
      <c r="EF30" s="161">
        <f t="shared" si="85"/>
        <v>0</v>
      </c>
      <c r="EG30" s="161">
        <f t="shared" si="86"/>
        <v>0</v>
      </c>
      <c r="EH30" s="161">
        <f t="shared" si="87"/>
        <v>0</v>
      </c>
      <c r="EI30" s="161">
        <f t="shared" si="88"/>
        <v>0</v>
      </c>
      <c r="EJ30" s="161">
        <f t="shared" si="89"/>
        <v>0</v>
      </c>
      <c r="EK30" s="161">
        <f t="shared" si="90"/>
        <v>0</v>
      </c>
      <c r="EL30" s="161">
        <f t="shared" si="91"/>
        <v>0</v>
      </c>
      <c r="EM30" s="161">
        <f t="shared" si="92"/>
        <v>0</v>
      </c>
      <c r="EN30" s="161">
        <f t="shared" si="93"/>
        <v>0</v>
      </c>
      <c r="EO30" s="161">
        <f t="shared" si="94"/>
        <v>0</v>
      </c>
      <c r="EP30" s="161">
        <f t="shared" si="95"/>
        <v>0</v>
      </c>
      <c r="EQ30" s="161">
        <f t="shared" si="96"/>
        <v>0</v>
      </c>
      <c r="ER30" s="161">
        <f t="shared" si="97"/>
        <v>0</v>
      </c>
      <c r="ES30" s="161">
        <f t="shared" si="98"/>
        <v>0</v>
      </c>
    </row>
    <row r="31" spans="1:149" ht="22.5" customHeight="1" x14ac:dyDescent="0.25">
      <c r="A31" s="146"/>
      <c r="B31" s="63"/>
      <c r="C31" s="76" t="str">
        <f t="shared" si="71"/>
        <v/>
      </c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83"/>
      <c r="CU31" s="165">
        <f t="shared" si="72"/>
        <v>0</v>
      </c>
      <c r="CV31" s="161">
        <f t="shared" si="46"/>
        <v>0</v>
      </c>
      <c r="CW31" s="161">
        <f t="shared" si="46"/>
        <v>0</v>
      </c>
      <c r="CX31" s="161">
        <f t="shared" si="46"/>
        <v>0</v>
      </c>
      <c r="CY31" s="161">
        <f t="shared" si="46"/>
        <v>0</v>
      </c>
      <c r="CZ31" s="161">
        <f t="shared" si="46"/>
        <v>0</v>
      </c>
      <c r="DA31" s="161">
        <f t="shared" si="46"/>
        <v>0</v>
      </c>
      <c r="DB31" s="161">
        <f t="shared" si="46"/>
        <v>0</v>
      </c>
      <c r="DC31" s="161">
        <f t="shared" si="46"/>
        <v>0</v>
      </c>
      <c r="DD31" s="161">
        <f t="shared" si="46"/>
        <v>0</v>
      </c>
      <c r="DE31" s="161">
        <f t="shared" si="46"/>
        <v>0</v>
      </c>
      <c r="DF31" s="161">
        <f t="shared" si="46"/>
        <v>0</v>
      </c>
      <c r="DG31" s="161">
        <f t="shared" si="46"/>
        <v>0</v>
      </c>
      <c r="DH31" s="161">
        <f t="shared" si="46"/>
        <v>0</v>
      </c>
      <c r="DI31" s="161">
        <f t="shared" si="46"/>
        <v>0</v>
      </c>
      <c r="DJ31" s="161">
        <f t="shared" si="46"/>
        <v>0</v>
      </c>
      <c r="DK31" s="161">
        <f t="shared" si="46"/>
        <v>0</v>
      </c>
      <c r="DL31" s="161">
        <f t="shared" si="50"/>
        <v>0</v>
      </c>
      <c r="DM31" s="161">
        <f t="shared" si="50"/>
        <v>0</v>
      </c>
      <c r="DN31" s="161">
        <f t="shared" si="50"/>
        <v>0</v>
      </c>
      <c r="DO31" s="161">
        <f t="shared" si="50"/>
        <v>0</v>
      </c>
      <c r="DP31" s="161">
        <f t="shared" si="50"/>
        <v>0</v>
      </c>
      <c r="DQ31" s="161">
        <f t="shared" si="50"/>
        <v>0</v>
      </c>
      <c r="DR31" s="161">
        <f t="shared" si="50"/>
        <v>0</v>
      </c>
      <c r="DS31" s="161">
        <f t="shared" si="50"/>
        <v>0</v>
      </c>
      <c r="DT31" s="161">
        <f t="shared" si="73"/>
        <v>0</v>
      </c>
      <c r="DU31" s="161">
        <f t="shared" si="74"/>
        <v>0</v>
      </c>
      <c r="DV31" s="161">
        <f t="shared" si="75"/>
        <v>0</v>
      </c>
      <c r="DW31" s="161">
        <f t="shared" si="76"/>
        <v>0</v>
      </c>
      <c r="DX31" s="161">
        <f t="shared" si="77"/>
        <v>0</v>
      </c>
      <c r="DY31" s="161">
        <f t="shared" si="78"/>
        <v>0</v>
      </c>
      <c r="DZ31" s="161">
        <f t="shared" si="79"/>
        <v>0</v>
      </c>
      <c r="EA31" s="161">
        <f t="shared" si="80"/>
        <v>0</v>
      </c>
      <c r="EB31" s="161">
        <f t="shared" si="81"/>
        <v>0</v>
      </c>
      <c r="EC31" s="161">
        <f t="shared" si="82"/>
        <v>0</v>
      </c>
      <c r="ED31" s="161">
        <f t="shared" si="83"/>
        <v>0</v>
      </c>
      <c r="EE31" s="161">
        <f t="shared" si="84"/>
        <v>0</v>
      </c>
      <c r="EF31" s="161">
        <f t="shared" si="85"/>
        <v>0</v>
      </c>
      <c r="EG31" s="161">
        <f t="shared" si="86"/>
        <v>0</v>
      </c>
      <c r="EH31" s="161">
        <f t="shared" si="87"/>
        <v>0</v>
      </c>
      <c r="EI31" s="161">
        <f t="shared" si="88"/>
        <v>0</v>
      </c>
      <c r="EJ31" s="161">
        <f t="shared" si="89"/>
        <v>0</v>
      </c>
      <c r="EK31" s="161">
        <f t="shared" si="90"/>
        <v>0</v>
      </c>
      <c r="EL31" s="161">
        <f t="shared" si="91"/>
        <v>0</v>
      </c>
      <c r="EM31" s="161">
        <f t="shared" si="92"/>
        <v>0</v>
      </c>
      <c r="EN31" s="161">
        <f t="shared" si="93"/>
        <v>0</v>
      </c>
      <c r="EO31" s="161">
        <f t="shared" si="94"/>
        <v>0</v>
      </c>
      <c r="EP31" s="161">
        <f t="shared" si="95"/>
        <v>0</v>
      </c>
      <c r="EQ31" s="161">
        <f t="shared" si="96"/>
        <v>0</v>
      </c>
      <c r="ER31" s="161">
        <f t="shared" si="97"/>
        <v>0</v>
      </c>
      <c r="ES31" s="161">
        <f t="shared" si="98"/>
        <v>0</v>
      </c>
    </row>
    <row r="32" spans="1:149" ht="22.5" customHeight="1" x14ac:dyDescent="0.25">
      <c r="A32" s="146"/>
      <c r="B32" s="63"/>
      <c r="C32" s="76" t="str">
        <f t="shared" si="71"/>
        <v/>
      </c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83"/>
      <c r="CU32" s="165">
        <f t="shared" si="72"/>
        <v>0</v>
      </c>
      <c r="CV32" s="161">
        <f t="shared" si="46"/>
        <v>0</v>
      </c>
      <c r="CW32" s="161">
        <f t="shared" si="46"/>
        <v>0</v>
      </c>
      <c r="CX32" s="161">
        <f t="shared" si="46"/>
        <v>0</v>
      </c>
      <c r="CY32" s="161">
        <f t="shared" si="46"/>
        <v>0</v>
      </c>
      <c r="CZ32" s="161">
        <f t="shared" si="46"/>
        <v>0</v>
      </c>
      <c r="DA32" s="161">
        <f t="shared" si="46"/>
        <v>0</v>
      </c>
      <c r="DB32" s="161">
        <f t="shared" si="46"/>
        <v>0</v>
      </c>
      <c r="DC32" s="161">
        <f t="shared" si="46"/>
        <v>0</v>
      </c>
      <c r="DD32" s="161">
        <f t="shared" si="46"/>
        <v>0</v>
      </c>
      <c r="DE32" s="161">
        <f t="shared" si="46"/>
        <v>0</v>
      </c>
      <c r="DF32" s="161">
        <f t="shared" si="46"/>
        <v>0</v>
      </c>
      <c r="DG32" s="161">
        <f t="shared" si="46"/>
        <v>0</v>
      </c>
      <c r="DH32" s="161">
        <f t="shared" si="46"/>
        <v>0</v>
      </c>
      <c r="DI32" s="161">
        <f t="shared" si="46"/>
        <v>0</v>
      </c>
      <c r="DJ32" s="161">
        <f t="shared" si="46"/>
        <v>0</v>
      </c>
      <c r="DK32" s="161">
        <f t="shared" si="46"/>
        <v>0</v>
      </c>
      <c r="DL32" s="161">
        <f t="shared" si="50"/>
        <v>0</v>
      </c>
      <c r="DM32" s="161">
        <f t="shared" si="50"/>
        <v>0</v>
      </c>
      <c r="DN32" s="161">
        <f t="shared" si="50"/>
        <v>0</v>
      </c>
      <c r="DO32" s="161">
        <f t="shared" si="50"/>
        <v>0</v>
      </c>
      <c r="DP32" s="161">
        <f t="shared" si="50"/>
        <v>0</v>
      </c>
      <c r="DQ32" s="161">
        <f t="shared" si="50"/>
        <v>0</v>
      </c>
      <c r="DR32" s="161">
        <f t="shared" si="50"/>
        <v>0</v>
      </c>
      <c r="DS32" s="161">
        <f t="shared" si="50"/>
        <v>0</v>
      </c>
      <c r="DT32" s="161">
        <f t="shared" si="73"/>
        <v>0</v>
      </c>
      <c r="DU32" s="161">
        <f t="shared" si="74"/>
        <v>0</v>
      </c>
      <c r="DV32" s="161">
        <f t="shared" si="75"/>
        <v>0</v>
      </c>
      <c r="DW32" s="161">
        <f t="shared" si="76"/>
        <v>0</v>
      </c>
      <c r="DX32" s="161">
        <f t="shared" si="77"/>
        <v>0</v>
      </c>
      <c r="DY32" s="161">
        <f t="shared" si="78"/>
        <v>0</v>
      </c>
      <c r="DZ32" s="161">
        <f t="shared" si="79"/>
        <v>0</v>
      </c>
      <c r="EA32" s="161">
        <f t="shared" si="80"/>
        <v>0</v>
      </c>
      <c r="EB32" s="161">
        <f t="shared" si="81"/>
        <v>0</v>
      </c>
      <c r="EC32" s="161">
        <f t="shared" si="82"/>
        <v>0</v>
      </c>
      <c r="ED32" s="161">
        <f t="shared" si="83"/>
        <v>0</v>
      </c>
      <c r="EE32" s="161">
        <f t="shared" si="84"/>
        <v>0</v>
      </c>
      <c r="EF32" s="161">
        <f t="shared" si="85"/>
        <v>0</v>
      </c>
      <c r="EG32" s="161">
        <f t="shared" si="86"/>
        <v>0</v>
      </c>
      <c r="EH32" s="161">
        <f t="shared" si="87"/>
        <v>0</v>
      </c>
      <c r="EI32" s="161">
        <f t="shared" si="88"/>
        <v>0</v>
      </c>
      <c r="EJ32" s="161">
        <f t="shared" si="89"/>
        <v>0</v>
      </c>
      <c r="EK32" s="161">
        <f t="shared" si="90"/>
        <v>0</v>
      </c>
      <c r="EL32" s="161">
        <f t="shared" si="91"/>
        <v>0</v>
      </c>
      <c r="EM32" s="161">
        <f t="shared" si="92"/>
        <v>0</v>
      </c>
      <c r="EN32" s="161">
        <f t="shared" si="93"/>
        <v>0</v>
      </c>
      <c r="EO32" s="161">
        <f t="shared" si="94"/>
        <v>0</v>
      </c>
      <c r="EP32" s="161">
        <f t="shared" si="95"/>
        <v>0</v>
      </c>
      <c r="EQ32" s="161">
        <f t="shared" si="96"/>
        <v>0</v>
      </c>
      <c r="ER32" s="161">
        <f t="shared" si="97"/>
        <v>0</v>
      </c>
      <c r="ES32" s="161">
        <f t="shared" si="98"/>
        <v>0</v>
      </c>
    </row>
    <row r="33" spans="1:149" ht="22.5" customHeight="1" thickBot="1" x14ac:dyDescent="0.3">
      <c r="A33" s="146"/>
      <c r="B33" s="63"/>
      <c r="C33" s="76" t="str">
        <f t="shared" si="71"/>
        <v/>
      </c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83"/>
      <c r="CU33" s="165">
        <f t="shared" si="72"/>
        <v>0</v>
      </c>
      <c r="CV33" s="161">
        <f t="shared" si="46"/>
        <v>0</v>
      </c>
      <c r="CW33" s="161">
        <f t="shared" si="46"/>
        <v>0</v>
      </c>
      <c r="CX33" s="161">
        <f t="shared" si="46"/>
        <v>0</v>
      </c>
      <c r="CY33" s="161">
        <f t="shared" si="46"/>
        <v>0</v>
      </c>
      <c r="CZ33" s="161">
        <f t="shared" si="46"/>
        <v>0</v>
      </c>
      <c r="DA33" s="161">
        <f t="shared" si="46"/>
        <v>0</v>
      </c>
      <c r="DB33" s="161">
        <f t="shared" si="46"/>
        <v>0</v>
      </c>
      <c r="DC33" s="161">
        <f t="shared" si="46"/>
        <v>0</v>
      </c>
      <c r="DD33" s="161">
        <f t="shared" si="46"/>
        <v>0</v>
      </c>
      <c r="DE33" s="161">
        <f t="shared" si="46"/>
        <v>0</v>
      </c>
      <c r="DF33" s="161">
        <f t="shared" si="46"/>
        <v>0</v>
      </c>
      <c r="DG33" s="161">
        <f t="shared" si="46"/>
        <v>0</v>
      </c>
      <c r="DH33" s="161">
        <f t="shared" si="46"/>
        <v>0</v>
      </c>
      <c r="DI33" s="161">
        <f t="shared" si="46"/>
        <v>0</v>
      </c>
      <c r="DJ33" s="161">
        <f t="shared" si="46"/>
        <v>0</v>
      </c>
      <c r="DK33" s="161">
        <f t="shared" si="46"/>
        <v>0</v>
      </c>
      <c r="DL33" s="161">
        <f t="shared" si="50"/>
        <v>0</v>
      </c>
      <c r="DM33" s="161">
        <f t="shared" si="50"/>
        <v>0</v>
      </c>
      <c r="DN33" s="161">
        <f t="shared" si="50"/>
        <v>0</v>
      </c>
      <c r="DO33" s="161">
        <f t="shared" si="50"/>
        <v>0</v>
      </c>
      <c r="DP33" s="161">
        <f t="shared" si="50"/>
        <v>0</v>
      </c>
      <c r="DQ33" s="161">
        <f t="shared" si="50"/>
        <v>0</v>
      </c>
      <c r="DR33" s="161">
        <f t="shared" si="50"/>
        <v>0</v>
      </c>
      <c r="DS33" s="161">
        <f t="shared" si="50"/>
        <v>0</v>
      </c>
      <c r="DT33" s="161">
        <f t="shared" si="73"/>
        <v>0</v>
      </c>
      <c r="DU33" s="161">
        <f t="shared" si="74"/>
        <v>0</v>
      </c>
      <c r="DV33" s="161">
        <f t="shared" si="75"/>
        <v>0</v>
      </c>
      <c r="DW33" s="161">
        <f t="shared" si="76"/>
        <v>0</v>
      </c>
      <c r="DX33" s="161">
        <f t="shared" si="77"/>
        <v>0</v>
      </c>
      <c r="DY33" s="161">
        <f t="shared" si="78"/>
        <v>0</v>
      </c>
      <c r="DZ33" s="161">
        <f t="shared" si="79"/>
        <v>0</v>
      </c>
      <c r="EA33" s="161">
        <f t="shared" si="80"/>
        <v>0</v>
      </c>
      <c r="EB33" s="161">
        <f t="shared" si="81"/>
        <v>0</v>
      </c>
      <c r="EC33" s="161">
        <f t="shared" si="82"/>
        <v>0</v>
      </c>
      <c r="ED33" s="161">
        <f t="shared" si="83"/>
        <v>0</v>
      </c>
      <c r="EE33" s="161">
        <f t="shared" si="84"/>
        <v>0</v>
      </c>
      <c r="EF33" s="161">
        <f t="shared" si="85"/>
        <v>0</v>
      </c>
      <c r="EG33" s="161">
        <f t="shared" si="86"/>
        <v>0</v>
      </c>
      <c r="EH33" s="161">
        <f t="shared" si="87"/>
        <v>0</v>
      </c>
      <c r="EI33" s="161">
        <f t="shared" si="88"/>
        <v>0</v>
      </c>
      <c r="EJ33" s="161">
        <f t="shared" si="89"/>
        <v>0</v>
      </c>
      <c r="EK33" s="161">
        <f t="shared" si="90"/>
        <v>0</v>
      </c>
      <c r="EL33" s="161">
        <f t="shared" si="91"/>
        <v>0</v>
      </c>
      <c r="EM33" s="161">
        <f t="shared" si="92"/>
        <v>0</v>
      </c>
      <c r="EN33" s="161">
        <f t="shared" si="93"/>
        <v>0</v>
      </c>
      <c r="EO33" s="161">
        <f t="shared" si="94"/>
        <v>0</v>
      </c>
      <c r="EP33" s="161">
        <f t="shared" si="95"/>
        <v>0</v>
      </c>
      <c r="EQ33" s="161">
        <f t="shared" si="96"/>
        <v>0</v>
      </c>
      <c r="ER33" s="161">
        <f t="shared" si="97"/>
        <v>0</v>
      </c>
      <c r="ES33" s="161">
        <f t="shared" si="98"/>
        <v>0</v>
      </c>
    </row>
    <row r="34" spans="1:149" ht="22.5" customHeight="1" thickBot="1" x14ac:dyDescent="0.3">
      <c r="A34" s="61"/>
      <c r="B34" s="66" t="s">
        <v>68</v>
      </c>
      <c r="C34" s="78">
        <f>SUM(C24:C33)</f>
        <v>0</v>
      </c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92"/>
      <c r="CU34" s="165">
        <f t="shared" si="72"/>
        <v>0</v>
      </c>
      <c r="CV34" s="161">
        <f t="shared" si="46"/>
        <v>0</v>
      </c>
      <c r="CW34" s="161">
        <f t="shared" si="46"/>
        <v>0</v>
      </c>
      <c r="CX34" s="161">
        <f t="shared" si="46"/>
        <v>0</v>
      </c>
      <c r="CY34" s="161">
        <f t="shared" si="46"/>
        <v>0</v>
      </c>
      <c r="CZ34" s="161">
        <f t="shared" si="46"/>
        <v>0</v>
      </c>
      <c r="DA34" s="161">
        <f t="shared" si="46"/>
        <v>0</v>
      </c>
      <c r="DB34" s="161">
        <f t="shared" si="46"/>
        <v>0</v>
      </c>
      <c r="DC34" s="161">
        <f t="shared" si="46"/>
        <v>0</v>
      </c>
      <c r="DD34" s="161">
        <f t="shared" si="46"/>
        <v>0</v>
      </c>
      <c r="DE34" s="161">
        <f t="shared" si="46"/>
        <v>0</v>
      </c>
      <c r="DF34" s="161">
        <f t="shared" si="46"/>
        <v>0</v>
      </c>
      <c r="DG34" s="161">
        <f t="shared" si="46"/>
        <v>0</v>
      </c>
      <c r="DH34" s="161">
        <f t="shared" si="46"/>
        <v>0</v>
      </c>
      <c r="DI34" s="161">
        <f t="shared" si="46"/>
        <v>0</v>
      </c>
      <c r="DJ34" s="161">
        <f t="shared" si="46"/>
        <v>0</v>
      </c>
      <c r="DK34" s="161">
        <f t="shared" si="46"/>
        <v>0</v>
      </c>
      <c r="DL34" s="161">
        <f t="shared" si="50"/>
        <v>0</v>
      </c>
      <c r="DM34" s="161">
        <f t="shared" si="50"/>
        <v>0</v>
      </c>
      <c r="DN34" s="161">
        <f t="shared" si="50"/>
        <v>0</v>
      </c>
      <c r="DO34" s="161">
        <f t="shared" si="50"/>
        <v>0</v>
      </c>
      <c r="DP34" s="161">
        <f t="shared" si="50"/>
        <v>0</v>
      </c>
      <c r="DQ34" s="161">
        <f t="shared" si="50"/>
        <v>0</v>
      </c>
      <c r="DR34" s="161">
        <f t="shared" si="50"/>
        <v>0</v>
      </c>
      <c r="DS34" s="161">
        <f t="shared" si="50"/>
        <v>0</v>
      </c>
      <c r="DT34" s="161">
        <f t="shared" si="73"/>
        <v>0</v>
      </c>
      <c r="DU34" s="161">
        <f t="shared" si="74"/>
        <v>0</v>
      </c>
      <c r="DV34" s="161">
        <f t="shared" si="75"/>
        <v>0</v>
      </c>
      <c r="DW34" s="161">
        <f t="shared" si="76"/>
        <v>0</v>
      </c>
      <c r="DX34" s="161">
        <f t="shared" si="77"/>
        <v>0</v>
      </c>
      <c r="DY34" s="161">
        <f t="shared" si="78"/>
        <v>0</v>
      </c>
      <c r="DZ34" s="161">
        <f t="shared" si="79"/>
        <v>0</v>
      </c>
      <c r="EA34" s="161">
        <f t="shared" si="80"/>
        <v>0</v>
      </c>
      <c r="EB34" s="161">
        <f t="shared" si="81"/>
        <v>0</v>
      </c>
      <c r="EC34" s="161">
        <f t="shared" si="82"/>
        <v>0</v>
      </c>
      <c r="ED34" s="161">
        <f t="shared" si="83"/>
        <v>0</v>
      </c>
      <c r="EE34" s="161">
        <f t="shared" si="84"/>
        <v>0</v>
      </c>
      <c r="EF34" s="161">
        <f t="shared" si="85"/>
        <v>0</v>
      </c>
      <c r="EG34" s="161">
        <f t="shared" si="86"/>
        <v>0</v>
      </c>
      <c r="EH34" s="161">
        <f t="shared" si="87"/>
        <v>0</v>
      </c>
      <c r="EI34" s="161">
        <f t="shared" si="88"/>
        <v>0</v>
      </c>
      <c r="EJ34" s="161">
        <f t="shared" si="89"/>
        <v>0</v>
      </c>
      <c r="EK34" s="161">
        <f t="shared" si="90"/>
        <v>0</v>
      </c>
      <c r="EL34" s="161">
        <f t="shared" si="91"/>
        <v>0</v>
      </c>
      <c r="EM34" s="161">
        <f t="shared" si="92"/>
        <v>0</v>
      </c>
      <c r="EN34" s="161">
        <f t="shared" si="93"/>
        <v>0</v>
      </c>
      <c r="EO34" s="161">
        <f t="shared" si="94"/>
        <v>0</v>
      </c>
      <c r="EP34" s="161">
        <f t="shared" si="95"/>
        <v>0</v>
      </c>
      <c r="EQ34" s="161">
        <f t="shared" si="96"/>
        <v>0</v>
      </c>
      <c r="ER34" s="161">
        <f t="shared" si="97"/>
        <v>0</v>
      </c>
      <c r="ES34" s="161">
        <f t="shared" si="98"/>
        <v>0</v>
      </c>
    </row>
    <row r="35" spans="1:149" ht="22.5" customHeight="1" x14ac:dyDescent="0.25"/>
    <row r="63" spans="1:1" x14ac:dyDescent="0.25">
      <c r="A63" s="67" t="s">
        <v>75</v>
      </c>
    </row>
    <row r="64" spans="1:1" x14ac:dyDescent="0.25">
      <c r="A64" s="68" t="s">
        <v>1</v>
      </c>
    </row>
    <row r="65" spans="1:1" x14ac:dyDescent="0.25">
      <c r="A65" s="68" t="s">
        <v>3</v>
      </c>
    </row>
    <row r="66" spans="1:1" x14ac:dyDescent="0.25">
      <c r="A66" s="68" t="s">
        <v>9</v>
      </c>
    </row>
    <row r="67" spans="1:1" x14ac:dyDescent="0.25">
      <c r="A67" s="68" t="s">
        <v>76</v>
      </c>
    </row>
    <row r="68" spans="1:1" x14ac:dyDescent="0.25">
      <c r="A68" s="68"/>
    </row>
    <row r="69" spans="1:1" x14ac:dyDescent="0.25">
      <c r="A69" s="67" t="s">
        <v>77</v>
      </c>
    </row>
    <row r="70" spans="1:1" x14ac:dyDescent="0.25">
      <c r="A70" s="68" t="s">
        <v>78</v>
      </c>
    </row>
    <row r="71" spans="1:1" x14ac:dyDescent="0.25">
      <c r="A71" s="68" t="s">
        <v>79</v>
      </c>
    </row>
    <row r="72" spans="1:1" x14ac:dyDescent="0.25">
      <c r="A72" s="68" t="s">
        <v>80</v>
      </c>
    </row>
  </sheetData>
  <mergeCells count="3">
    <mergeCell ref="A6:C6"/>
    <mergeCell ref="A7:C7"/>
    <mergeCell ref="D9:E9"/>
  </mergeCells>
  <dataValidations count="2">
    <dataValidation type="list" errorStyle="information" allowBlank="1" showInputMessage="1" showErrorMessage="1" errorTitle="Hit &quot;Enter&quot; to continue" sqref="A12:A22">
      <formula1>$A$64:$A$67</formula1>
    </dataValidation>
    <dataValidation type="list" errorStyle="information" allowBlank="1" showInputMessage="1" showErrorMessage="1" errorTitle="Hit &quot;Enter&quot; to continue" sqref="A24:A34">
      <formula1>$A$70:$A$72</formula1>
    </dataValidation>
  </dataValidations>
  <pageMargins left="0.7" right="0.7" top="0.75" bottom="0.75" header="0.3" footer="0.3"/>
  <pageSetup scale="1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S72"/>
  <sheetViews>
    <sheetView showGridLines="0" zoomScale="70" zoomScaleNormal="70" workbookViewId="0">
      <pane xSplit="3" ySplit="10" topLeftCell="D11" activePane="bottomRight" state="frozen"/>
      <selection activeCell="EH7" sqref="EH7"/>
      <selection pane="topRight" activeCell="EH7" sqref="EH7"/>
      <selection pane="bottomLeft" activeCell="EH7" sqref="EH7"/>
      <selection pane="bottomRight" activeCell="I22" sqref="I22"/>
    </sheetView>
  </sheetViews>
  <sheetFormatPr defaultRowHeight="15" x14ac:dyDescent="0.25"/>
  <cols>
    <col min="1" max="1" width="21.7109375" style="8" customWidth="1"/>
    <col min="2" max="2" width="54" style="8" customWidth="1"/>
    <col min="3" max="3" width="14.42578125" style="8" customWidth="1"/>
    <col min="4" max="53" width="13" style="8" customWidth="1"/>
    <col min="54" max="54" width="9.140625" style="8"/>
    <col min="55" max="86" width="9.140625" style="8" customWidth="1"/>
    <col min="87" max="98" width="9.140625" style="8"/>
    <col min="99" max="149" width="11.140625" style="8" customWidth="1"/>
    <col min="150" max="16384" width="9.140625" style="8"/>
  </cols>
  <sheetData>
    <row r="1" spans="1:149" ht="21" customHeight="1" x14ac:dyDescent="0.25">
      <c r="A1" s="55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149" ht="21" customHeight="1" x14ac:dyDescent="0.25">
      <c r="A2" s="55" t="s">
        <v>11</v>
      </c>
      <c r="B2" s="3"/>
      <c r="C2" s="43"/>
    </row>
    <row r="3" spans="1:149" ht="21" customHeight="1" x14ac:dyDescent="0.3">
      <c r="A3" s="5" t="s">
        <v>69</v>
      </c>
      <c r="C3" s="9"/>
    </row>
    <row r="4" spans="1:149" ht="15.75" thickBot="1" x14ac:dyDescent="0.3">
      <c r="A4" s="6"/>
      <c r="C4" s="9"/>
    </row>
    <row r="5" spans="1:149" ht="22.5" customHeight="1" x14ac:dyDescent="0.25">
      <c r="A5" s="80" t="s">
        <v>70</v>
      </c>
      <c r="B5" s="80"/>
      <c r="C5" s="80"/>
    </row>
    <row r="6" spans="1:149" ht="22.5" customHeight="1" x14ac:dyDescent="0.25">
      <c r="A6" s="230">
        <f>Summary!D3</f>
        <v>0</v>
      </c>
      <c r="B6" s="230"/>
      <c r="C6" s="230"/>
    </row>
    <row r="7" spans="1:149" ht="22.5" customHeight="1" x14ac:dyDescent="0.25">
      <c r="A7" s="230" t="str">
        <f>"Option 3: "&amp;Summary!C9</f>
        <v xml:space="preserve">Option 3: </v>
      </c>
      <c r="B7" s="230"/>
      <c r="C7" s="230"/>
    </row>
    <row r="8" spans="1:149" ht="15.75" thickBot="1" x14ac:dyDescent="0.3">
      <c r="C8" s="10"/>
      <c r="CV8" s="160"/>
    </row>
    <row r="9" spans="1:149" ht="30.75" customHeight="1" thickBot="1" x14ac:dyDescent="0.3">
      <c r="A9" s="48" t="s">
        <v>12</v>
      </c>
      <c r="B9" s="49"/>
      <c r="C9" s="17"/>
      <c r="D9" s="233" t="s">
        <v>66</v>
      </c>
      <c r="E9" s="234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1"/>
    </row>
    <row r="10" spans="1:149" ht="30.75" customHeight="1" thickBot="1" x14ac:dyDescent="0.3">
      <c r="A10" s="69" t="s">
        <v>2</v>
      </c>
      <c r="B10" s="70" t="s">
        <v>0</v>
      </c>
      <c r="C10" s="71" t="s">
        <v>64</v>
      </c>
      <c r="D10" s="72">
        <f>BaseYear</f>
        <v>2015</v>
      </c>
      <c r="E10" s="73">
        <f>D10+1</f>
        <v>2016</v>
      </c>
      <c r="F10" s="73">
        <f t="shared" ref="F10:AF10" si="0">E10+1</f>
        <v>2017</v>
      </c>
      <c r="G10" s="73">
        <f t="shared" si="0"/>
        <v>2018</v>
      </c>
      <c r="H10" s="73">
        <f t="shared" si="0"/>
        <v>2019</v>
      </c>
      <c r="I10" s="73">
        <f t="shared" si="0"/>
        <v>2020</v>
      </c>
      <c r="J10" s="73">
        <f t="shared" si="0"/>
        <v>2021</v>
      </c>
      <c r="K10" s="73">
        <f t="shared" si="0"/>
        <v>2022</v>
      </c>
      <c r="L10" s="73">
        <f t="shared" si="0"/>
        <v>2023</v>
      </c>
      <c r="M10" s="73">
        <f t="shared" si="0"/>
        <v>2024</v>
      </c>
      <c r="N10" s="73">
        <f t="shared" si="0"/>
        <v>2025</v>
      </c>
      <c r="O10" s="73">
        <f t="shared" si="0"/>
        <v>2026</v>
      </c>
      <c r="P10" s="73">
        <f t="shared" si="0"/>
        <v>2027</v>
      </c>
      <c r="Q10" s="73">
        <f t="shared" si="0"/>
        <v>2028</v>
      </c>
      <c r="R10" s="73">
        <f t="shared" si="0"/>
        <v>2029</v>
      </c>
      <c r="S10" s="73">
        <f t="shared" si="0"/>
        <v>2030</v>
      </c>
      <c r="T10" s="73">
        <f t="shared" si="0"/>
        <v>2031</v>
      </c>
      <c r="U10" s="73">
        <f t="shared" si="0"/>
        <v>2032</v>
      </c>
      <c r="V10" s="73">
        <f t="shared" si="0"/>
        <v>2033</v>
      </c>
      <c r="W10" s="73">
        <f t="shared" si="0"/>
        <v>2034</v>
      </c>
      <c r="X10" s="73">
        <f t="shared" si="0"/>
        <v>2035</v>
      </c>
      <c r="Y10" s="73">
        <f t="shared" si="0"/>
        <v>2036</v>
      </c>
      <c r="Z10" s="73">
        <f t="shared" si="0"/>
        <v>2037</v>
      </c>
      <c r="AA10" s="73">
        <f t="shared" si="0"/>
        <v>2038</v>
      </c>
      <c r="AB10" s="73">
        <f t="shared" si="0"/>
        <v>2039</v>
      </c>
      <c r="AC10" s="73">
        <f t="shared" si="0"/>
        <v>2040</v>
      </c>
      <c r="AD10" s="73">
        <f t="shared" si="0"/>
        <v>2041</v>
      </c>
      <c r="AE10" s="73">
        <f t="shared" si="0"/>
        <v>2042</v>
      </c>
      <c r="AF10" s="73">
        <f t="shared" si="0"/>
        <v>2043</v>
      </c>
      <c r="AG10" s="73">
        <f t="shared" ref="AG10" si="1">AF10+1</f>
        <v>2044</v>
      </c>
      <c r="AH10" s="73">
        <f t="shared" ref="AH10" si="2">AG10+1</f>
        <v>2045</v>
      </c>
      <c r="AI10" s="73">
        <f t="shared" ref="AI10" si="3">AH10+1</f>
        <v>2046</v>
      </c>
      <c r="AJ10" s="73">
        <f t="shared" ref="AJ10" si="4">AI10+1</f>
        <v>2047</v>
      </c>
      <c r="AK10" s="73">
        <f t="shared" ref="AK10" si="5">AJ10+1</f>
        <v>2048</v>
      </c>
      <c r="AL10" s="73">
        <f t="shared" ref="AL10" si="6">AK10+1</f>
        <v>2049</v>
      </c>
      <c r="AM10" s="73">
        <f t="shared" ref="AM10" si="7">AL10+1</f>
        <v>2050</v>
      </c>
      <c r="AN10" s="73">
        <f t="shared" ref="AN10" si="8">AM10+1</f>
        <v>2051</v>
      </c>
      <c r="AO10" s="73">
        <f t="shared" ref="AO10" si="9">AN10+1</f>
        <v>2052</v>
      </c>
      <c r="AP10" s="73">
        <f t="shared" ref="AP10" si="10">AO10+1</f>
        <v>2053</v>
      </c>
      <c r="AQ10" s="73">
        <f t="shared" ref="AQ10" si="11">AP10+1</f>
        <v>2054</v>
      </c>
      <c r="AR10" s="73">
        <f t="shared" ref="AR10" si="12">AQ10+1</f>
        <v>2055</v>
      </c>
      <c r="AS10" s="73">
        <f t="shared" ref="AS10" si="13">AR10+1</f>
        <v>2056</v>
      </c>
      <c r="AT10" s="73">
        <f t="shared" ref="AT10" si="14">AS10+1</f>
        <v>2057</v>
      </c>
      <c r="AU10" s="73">
        <f t="shared" ref="AU10" si="15">AT10+1</f>
        <v>2058</v>
      </c>
      <c r="AV10" s="73">
        <f t="shared" ref="AV10" si="16">AU10+1</f>
        <v>2059</v>
      </c>
      <c r="AW10" s="73">
        <f t="shared" ref="AW10" si="17">AV10+1</f>
        <v>2060</v>
      </c>
      <c r="AX10" s="73">
        <f t="shared" ref="AX10" si="18">AW10+1</f>
        <v>2061</v>
      </c>
      <c r="AY10" s="73">
        <f t="shared" ref="AY10" si="19">AX10+1</f>
        <v>2062</v>
      </c>
      <c r="AZ10" s="73">
        <f t="shared" ref="AZ10" si="20">AY10+1</f>
        <v>2063</v>
      </c>
      <c r="BA10" s="74">
        <v>2063</v>
      </c>
      <c r="CU10" s="162" t="s">
        <v>64</v>
      </c>
      <c r="CV10" s="163">
        <f>BaseYear</f>
        <v>2015</v>
      </c>
      <c r="CW10" s="163">
        <f>CV10+1</f>
        <v>2016</v>
      </c>
      <c r="CX10" s="163">
        <f t="shared" ref="CX10:DY10" si="21">CW10+1</f>
        <v>2017</v>
      </c>
      <c r="CY10" s="163">
        <f t="shared" si="21"/>
        <v>2018</v>
      </c>
      <c r="CZ10" s="163">
        <f t="shared" si="21"/>
        <v>2019</v>
      </c>
      <c r="DA10" s="163">
        <f t="shared" si="21"/>
        <v>2020</v>
      </c>
      <c r="DB10" s="163">
        <f t="shared" si="21"/>
        <v>2021</v>
      </c>
      <c r="DC10" s="163">
        <f t="shared" si="21"/>
        <v>2022</v>
      </c>
      <c r="DD10" s="163">
        <f t="shared" si="21"/>
        <v>2023</v>
      </c>
      <c r="DE10" s="163">
        <f t="shared" si="21"/>
        <v>2024</v>
      </c>
      <c r="DF10" s="163">
        <f t="shared" si="21"/>
        <v>2025</v>
      </c>
      <c r="DG10" s="163">
        <f t="shared" si="21"/>
        <v>2026</v>
      </c>
      <c r="DH10" s="163">
        <f t="shared" si="21"/>
        <v>2027</v>
      </c>
      <c r="DI10" s="163">
        <f t="shared" si="21"/>
        <v>2028</v>
      </c>
      <c r="DJ10" s="163">
        <f t="shared" si="21"/>
        <v>2029</v>
      </c>
      <c r="DK10" s="163">
        <f t="shared" si="21"/>
        <v>2030</v>
      </c>
      <c r="DL10" s="163">
        <f t="shared" si="21"/>
        <v>2031</v>
      </c>
      <c r="DM10" s="163">
        <f t="shared" si="21"/>
        <v>2032</v>
      </c>
      <c r="DN10" s="163">
        <f t="shared" si="21"/>
        <v>2033</v>
      </c>
      <c r="DO10" s="163">
        <f t="shared" si="21"/>
        <v>2034</v>
      </c>
      <c r="DP10" s="163">
        <f t="shared" si="21"/>
        <v>2035</v>
      </c>
      <c r="DQ10" s="163">
        <f t="shared" si="21"/>
        <v>2036</v>
      </c>
      <c r="DR10" s="163">
        <f t="shared" si="21"/>
        <v>2037</v>
      </c>
      <c r="DS10" s="163">
        <f t="shared" si="21"/>
        <v>2038</v>
      </c>
      <c r="DT10" s="163">
        <f t="shared" si="21"/>
        <v>2039</v>
      </c>
      <c r="DU10" s="163">
        <f t="shared" si="21"/>
        <v>2040</v>
      </c>
      <c r="DV10" s="163">
        <f t="shared" si="21"/>
        <v>2041</v>
      </c>
      <c r="DW10" s="163">
        <f t="shared" si="21"/>
        <v>2042</v>
      </c>
      <c r="DX10" s="163">
        <f t="shared" si="21"/>
        <v>2043</v>
      </c>
      <c r="DY10" s="163">
        <f t="shared" si="21"/>
        <v>2044</v>
      </c>
      <c r="DZ10" s="163">
        <f t="shared" ref="DZ10" si="22">DY10+1</f>
        <v>2045</v>
      </c>
      <c r="EA10" s="163">
        <f t="shared" ref="EA10" si="23">DZ10+1</f>
        <v>2046</v>
      </c>
      <c r="EB10" s="163">
        <f t="shared" ref="EB10" si="24">EA10+1</f>
        <v>2047</v>
      </c>
      <c r="EC10" s="163">
        <f t="shared" ref="EC10" si="25">EB10+1</f>
        <v>2048</v>
      </c>
      <c r="ED10" s="163">
        <f t="shared" ref="ED10" si="26">EC10+1</f>
        <v>2049</v>
      </c>
      <c r="EE10" s="163">
        <f t="shared" ref="EE10" si="27">ED10+1</f>
        <v>2050</v>
      </c>
      <c r="EF10" s="163">
        <f t="shared" ref="EF10" si="28">EE10+1</f>
        <v>2051</v>
      </c>
      <c r="EG10" s="163">
        <f t="shared" ref="EG10" si="29">EF10+1</f>
        <v>2052</v>
      </c>
      <c r="EH10" s="163">
        <f t="shared" ref="EH10" si="30">EG10+1</f>
        <v>2053</v>
      </c>
      <c r="EI10" s="163">
        <f t="shared" ref="EI10" si="31">EH10+1</f>
        <v>2054</v>
      </c>
      <c r="EJ10" s="163">
        <f t="shared" ref="EJ10" si="32">EI10+1</f>
        <v>2055</v>
      </c>
      <c r="EK10" s="163">
        <f t="shared" ref="EK10" si="33">EJ10+1</f>
        <v>2056</v>
      </c>
      <c r="EL10" s="163">
        <f t="shared" ref="EL10" si="34">EK10+1</f>
        <v>2057</v>
      </c>
      <c r="EM10" s="163">
        <f t="shared" ref="EM10" si="35">EL10+1</f>
        <v>2058</v>
      </c>
      <c r="EN10" s="163">
        <f t="shared" ref="EN10" si="36">EM10+1</f>
        <v>2059</v>
      </c>
      <c r="EO10" s="163">
        <f t="shared" ref="EO10" si="37">EN10+1</f>
        <v>2060</v>
      </c>
      <c r="EP10" s="163">
        <f t="shared" ref="EP10" si="38">EO10+1</f>
        <v>2061</v>
      </c>
      <c r="EQ10" s="163">
        <f t="shared" ref="EQ10" si="39">EP10+1</f>
        <v>2062</v>
      </c>
      <c r="ER10" s="163">
        <f t="shared" ref="ER10" si="40">EQ10+1</f>
        <v>2063</v>
      </c>
      <c r="ES10" s="163">
        <f t="shared" ref="ES10" si="41">ER10+1</f>
        <v>2064</v>
      </c>
    </row>
    <row r="11" spans="1:149" ht="22.5" customHeight="1" x14ac:dyDescent="0.25">
      <c r="A11" s="58" t="s">
        <v>63</v>
      </c>
      <c r="B11" s="62"/>
      <c r="C11" s="47"/>
      <c r="D11" s="45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6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</row>
    <row r="12" spans="1:149" ht="22.5" customHeight="1" x14ac:dyDescent="0.25">
      <c r="A12" s="146"/>
      <c r="B12" s="63"/>
      <c r="C12" s="76" t="str">
        <f>IF(CU12=0,"",CU12)</f>
        <v/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83"/>
      <c r="CU12" s="165">
        <f t="shared" ref="CU12:CU22" si="42">CV12+NPV(DiscountRate,CW12:ES12)</f>
        <v>0</v>
      </c>
      <c r="CV12" s="161">
        <f>IF(D12="",0,D12)</f>
        <v>0</v>
      </c>
      <c r="CW12" s="161">
        <f t="shared" ref="CW12:DL21" si="43">IF(E12="",0,E12)</f>
        <v>0</v>
      </c>
      <c r="CX12" s="161">
        <f t="shared" si="43"/>
        <v>0</v>
      </c>
      <c r="CY12" s="161">
        <f t="shared" si="43"/>
        <v>0</v>
      </c>
      <c r="CZ12" s="161">
        <f t="shared" si="43"/>
        <v>0</v>
      </c>
      <c r="DA12" s="161">
        <f t="shared" si="43"/>
        <v>0</v>
      </c>
      <c r="DB12" s="161">
        <f t="shared" si="43"/>
        <v>0</v>
      </c>
      <c r="DC12" s="161">
        <f t="shared" si="43"/>
        <v>0</v>
      </c>
      <c r="DD12" s="161">
        <f t="shared" si="43"/>
        <v>0</v>
      </c>
      <c r="DE12" s="161">
        <f t="shared" si="43"/>
        <v>0</v>
      </c>
      <c r="DF12" s="161">
        <f t="shared" si="43"/>
        <v>0</v>
      </c>
      <c r="DG12" s="161">
        <f t="shared" si="43"/>
        <v>0</v>
      </c>
      <c r="DH12" s="161">
        <f t="shared" si="43"/>
        <v>0</v>
      </c>
      <c r="DI12" s="161">
        <f t="shared" si="43"/>
        <v>0</v>
      </c>
      <c r="DJ12" s="161">
        <f t="shared" si="43"/>
        <v>0</v>
      </c>
      <c r="DK12" s="161">
        <f t="shared" si="43"/>
        <v>0</v>
      </c>
      <c r="DL12" s="161">
        <f t="shared" si="43"/>
        <v>0</v>
      </c>
      <c r="DM12" s="161">
        <f t="shared" ref="DM12:DM22" si="44">IF(U12="",0,U12)</f>
        <v>0</v>
      </c>
      <c r="DN12" s="161">
        <f t="shared" ref="DN12:DN22" si="45">IF(V12="",0,V12)</f>
        <v>0</v>
      </c>
      <c r="DO12" s="161">
        <f t="shared" ref="DO12:DO22" si="46">IF(W12="",0,W12)</f>
        <v>0</v>
      </c>
      <c r="DP12" s="161">
        <f t="shared" ref="DP12:DP22" si="47">IF(X12="",0,X12)</f>
        <v>0</v>
      </c>
      <c r="DQ12" s="161">
        <f t="shared" ref="DQ12:DQ22" si="48">IF(Y12="",0,Y12)</f>
        <v>0</v>
      </c>
      <c r="DR12" s="161">
        <f t="shared" ref="DR12:DR22" si="49">IF(Z12="",0,Z12)</f>
        <v>0</v>
      </c>
      <c r="DS12" s="161">
        <f t="shared" ref="DS12:DS22" si="50">IF(AA12="",0,AA12)</f>
        <v>0</v>
      </c>
      <c r="DT12" s="161">
        <f t="shared" ref="DT12:DT22" si="51">IF(AB12="",0,AB12)</f>
        <v>0</v>
      </c>
      <c r="DU12" s="161">
        <f t="shared" ref="DU12:ES22" si="52">IF(AC12="",0,AC12)</f>
        <v>0</v>
      </c>
      <c r="DV12" s="161">
        <f t="shared" si="52"/>
        <v>0</v>
      </c>
      <c r="DW12" s="161">
        <f t="shared" si="52"/>
        <v>0</v>
      </c>
      <c r="DX12" s="161">
        <f t="shared" si="52"/>
        <v>0</v>
      </c>
      <c r="DY12" s="161">
        <f t="shared" si="52"/>
        <v>0</v>
      </c>
      <c r="DZ12" s="161">
        <f t="shared" si="52"/>
        <v>0</v>
      </c>
      <c r="EA12" s="161">
        <f t="shared" si="52"/>
        <v>0</v>
      </c>
      <c r="EB12" s="161">
        <f t="shared" si="52"/>
        <v>0</v>
      </c>
      <c r="EC12" s="161">
        <f t="shared" si="52"/>
        <v>0</v>
      </c>
      <c r="ED12" s="161">
        <f t="shared" si="52"/>
        <v>0</v>
      </c>
      <c r="EE12" s="161">
        <f t="shared" si="52"/>
        <v>0</v>
      </c>
      <c r="EF12" s="161">
        <f t="shared" si="52"/>
        <v>0</v>
      </c>
      <c r="EG12" s="161">
        <f t="shared" si="52"/>
        <v>0</v>
      </c>
      <c r="EH12" s="161">
        <f t="shared" si="52"/>
        <v>0</v>
      </c>
      <c r="EI12" s="161">
        <f t="shared" si="52"/>
        <v>0</v>
      </c>
      <c r="EJ12" s="161">
        <f t="shared" si="52"/>
        <v>0</v>
      </c>
      <c r="EK12" s="161">
        <f t="shared" si="52"/>
        <v>0</v>
      </c>
      <c r="EL12" s="161">
        <f t="shared" si="52"/>
        <v>0</v>
      </c>
      <c r="EM12" s="161">
        <f t="shared" si="52"/>
        <v>0</v>
      </c>
      <c r="EN12" s="161">
        <f t="shared" si="52"/>
        <v>0</v>
      </c>
      <c r="EO12" s="161">
        <f t="shared" si="52"/>
        <v>0</v>
      </c>
      <c r="EP12" s="161">
        <f t="shared" si="52"/>
        <v>0</v>
      </c>
      <c r="EQ12" s="161">
        <f t="shared" si="52"/>
        <v>0</v>
      </c>
      <c r="ER12" s="161">
        <f t="shared" si="52"/>
        <v>0</v>
      </c>
      <c r="ES12" s="161">
        <f t="shared" si="52"/>
        <v>0</v>
      </c>
    </row>
    <row r="13" spans="1:149" ht="22.5" customHeight="1" x14ac:dyDescent="0.25">
      <c r="A13" s="146"/>
      <c r="B13" s="63"/>
      <c r="C13" s="76" t="str">
        <f t="shared" ref="C13:C21" si="53">IF(CU13=0,"",CU13)</f>
        <v/>
      </c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83"/>
      <c r="CU13" s="165">
        <f t="shared" si="42"/>
        <v>0</v>
      </c>
      <c r="CV13" s="161">
        <f t="shared" ref="CV13:DK34" si="54">IF(D13="",0,D13)</f>
        <v>0</v>
      </c>
      <c r="CW13" s="161">
        <f t="shared" si="43"/>
        <v>0</v>
      </c>
      <c r="CX13" s="161">
        <f t="shared" si="43"/>
        <v>0</v>
      </c>
      <c r="CY13" s="161">
        <f t="shared" si="43"/>
        <v>0</v>
      </c>
      <c r="CZ13" s="161">
        <f t="shared" si="43"/>
        <v>0</v>
      </c>
      <c r="DA13" s="161">
        <f t="shared" si="43"/>
        <v>0</v>
      </c>
      <c r="DB13" s="161">
        <f t="shared" si="43"/>
        <v>0</v>
      </c>
      <c r="DC13" s="161">
        <f t="shared" si="43"/>
        <v>0</v>
      </c>
      <c r="DD13" s="161">
        <f t="shared" si="43"/>
        <v>0</v>
      </c>
      <c r="DE13" s="161">
        <f t="shared" si="43"/>
        <v>0</v>
      </c>
      <c r="DF13" s="161">
        <f t="shared" si="43"/>
        <v>0</v>
      </c>
      <c r="DG13" s="161">
        <f t="shared" si="43"/>
        <v>0</v>
      </c>
      <c r="DH13" s="161">
        <f t="shared" si="43"/>
        <v>0</v>
      </c>
      <c r="DI13" s="161">
        <f t="shared" si="43"/>
        <v>0</v>
      </c>
      <c r="DJ13" s="161">
        <f t="shared" si="43"/>
        <v>0</v>
      </c>
      <c r="DK13" s="161">
        <f t="shared" si="43"/>
        <v>0</v>
      </c>
      <c r="DL13" s="161">
        <f t="shared" si="43"/>
        <v>0</v>
      </c>
      <c r="DM13" s="161">
        <f t="shared" si="44"/>
        <v>0</v>
      </c>
      <c r="DN13" s="161">
        <f t="shared" si="45"/>
        <v>0</v>
      </c>
      <c r="DO13" s="161">
        <f t="shared" si="46"/>
        <v>0</v>
      </c>
      <c r="DP13" s="161">
        <f t="shared" si="47"/>
        <v>0</v>
      </c>
      <c r="DQ13" s="161">
        <f t="shared" si="48"/>
        <v>0</v>
      </c>
      <c r="DR13" s="161">
        <f t="shared" si="49"/>
        <v>0</v>
      </c>
      <c r="DS13" s="161">
        <f t="shared" si="50"/>
        <v>0</v>
      </c>
      <c r="DT13" s="161">
        <f t="shared" si="51"/>
        <v>0</v>
      </c>
      <c r="DU13" s="161">
        <f t="shared" si="52"/>
        <v>0</v>
      </c>
      <c r="DV13" s="161">
        <f t="shared" si="52"/>
        <v>0</v>
      </c>
      <c r="DW13" s="161">
        <f t="shared" si="52"/>
        <v>0</v>
      </c>
      <c r="DX13" s="161">
        <f t="shared" si="52"/>
        <v>0</v>
      </c>
      <c r="DY13" s="161">
        <f t="shared" si="52"/>
        <v>0</v>
      </c>
      <c r="DZ13" s="161">
        <f t="shared" si="52"/>
        <v>0</v>
      </c>
      <c r="EA13" s="161">
        <f t="shared" si="52"/>
        <v>0</v>
      </c>
      <c r="EB13" s="161">
        <f t="shared" si="52"/>
        <v>0</v>
      </c>
      <c r="EC13" s="161">
        <f t="shared" si="52"/>
        <v>0</v>
      </c>
      <c r="ED13" s="161">
        <f t="shared" si="52"/>
        <v>0</v>
      </c>
      <c r="EE13" s="161">
        <f t="shared" si="52"/>
        <v>0</v>
      </c>
      <c r="EF13" s="161">
        <f t="shared" si="52"/>
        <v>0</v>
      </c>
      <c r="EG13" s="161">
        <f t="shared" si="52"/>
        <v>0</v>
      </c>
      <c r="EH13" s="161">
        <f t="shared" si="52"/>
        <v>0</v>
      </c>
      <c r="EI13" s="161">
        <f t="shared" si="52"/>
        <v>0</v>
      </c>
      <c r="EJ13" s="161">
        <f t="shared" si="52"/>
        <v>0</v>
      </c>
      <c r="EK13" s="161">
        <f t="shared" si="52"/>
        <v>0</v>
      </c>
      <c r="EL13" s="161">
        <f t="shared" si="52"/>
        <v>0</v>
      </c>
      <c r="EM13" s="161">
        <f t="shared" si="52"/>
        <v>0</v>
      </c>
      <c r="EN13" s="161">
        <f t="shared" si="52"/>
        <v>0</v>
      </c>
      <c r="EO13" s="161">
        <f t="shared" si="52"/>
        <v>0</v>
      </c>
      <c r="EP13" s="161">
        <f t="shared" si="52"/>
        <v>0</v>
      </c>
      <c r="EQ13" s="161">
        <f t="shared" si="52"/>
        <v>0</v>
      </c>
      <c r="ER13" s="161">
        <f t="shared" si="52"/>
        <v>0</v>
      </c>
      <c r="ES13" s="161">
        <f t="shared" si="52"/>
        <v>0</v>
      </c>
    </row>
    <row r="14" spans="1:149" ht="22.5" customHeight="1" x14ac:dyDescent="0.25">
      <c r="A14" s="146"/>
      <c r="B14" s="63"/>
      <c r="C14" s="76" t="str">
        <f t="shared" si="53"/>
        <v/>
      </c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83"/>
      <c r="CU14" s="165">
        <f t="shared" si="42"/>
        <v>0</v>
      </c>
      <c r="CV14" s="161">
        <f t="shared" si="54"/>
        <v>0</v>
      </c>
      <c r="CW14" s="161">
        <f t="shared" si="43"/>
        <v>0</v>
      </c>
      <c r="CX14" s="161">
        <f t="shared" si="43"/>
        <v>0</v>
      </c>
      <c r="CY14" s="161">
        <f t="shared" si="43"/>
        <v>0</v>
      </c>
      <c r="CZ14" s="161">
        <f t="shared" si="43"/>
        <v>0</v>
      </c>
      <c r="DA14" s="161">
        <f t="shared" si="43"/>
        <v>0</v>
      </c>
      <c r="DB14" s="161">
        <f t="shared" si="43"/>
        <v>0</v>
      </c>
      <c r="DC14" s="161">
        <f t="shared" si="43"/>
        <v>0</v>
      </c>
      <c r="DD14" s="161">
        <f t="shared" si="43"/>
        <v>0</v>
      </c>
      <c r="DE14" s="161">
        <f t="shared" si="43"/>
        <v>0</v>
      </c>
      <c r="DF14" s="161">
        <f t="shared" si="43"/>
        <v>0</v>
      </c>
      <c r="DG14" s="161">
        <f t="shared" si="43"/>
        <v>0</v>
      </c>
      <c r="DH14" s="161">
        <f t="shared" si="43"/>
        <v>0</v>
      </c>
      <c r="DI14" s="161">
        <f t="shared" si="43"/>
        <v>0</v>
      </c>
      <c r="DJ14" s="161">
        <f t="shared" si="43"/>
        <v>0</v>
      </c>
      <c r="DK14" s="161">
        <f t="shared" si="43"/>
        <v>0</v>
      </c>
      <c r="DL14" s="161">
        <f t="shared" si="43"/>
        <v>0</v>
      </c>
      <c r="DM14" s="161">
        <f t="shared" si="44"/>
        <v>0</v>
      </c>
      <c r="DN14" s="161">
        <f t="shared" si="45"/>
        <v>0</v>
      </c>
      <c r="DO14" s="161">
        <f t="shared" si="46"/>
        <v>0</v>
      </c>
      <c r="DP14" s="161">
        <f t="shared" si="47"/>
        <v>0</v>
      </c>
      <c r="DQ14" s="161">
        <f t="shared" si="48"/>
        <v>0</v>
      </c>
      <c r="DR14" s="161">
        <f t="shared" si="49"/>
        <v>0</v>
      </c>
      <c r="DS14" s="161">
        <f t="shared" si="50"/>
        <v>0</v>
      </c>
      <c r="DT14" s="161">
        <f t="shared" si="51"/>
        <v>0</v>
      </c>
      <c r="DU14" s="161">
        <f t="shared" si="52"/>
        <v>0</v>
      </c>
      <c r="DV14" s="161">
        <f t="shared" si="52"/>
        <v>0</v>
      </c>
      <c r="DW14" s="161">
        <f t="shared" si="52"/>
        <v>0</v>
      </c>
      <c r="DX14" s="161">
        <f t="shared" si="52"/>
        <v>0</v>
      </c>
      <c r="DY14" s="161">
        <f t="shared" si="52"/>
        <v>0</v>
      </c>
      <c r="DZ14" s="161">
        <f t="shared" si="52"/>
        <v>0</v>
      </c>
      <c r="EA14" s="161">
        <f t="shared" si="52"/>
        <v>0</v>
      </c>
      <c r="EB14" s="161">
        <f t="shared" si="52"/>
        <v>0</v>
      </c>
      <c r="EC14" s="161">
        <f t="shared" si="52"/>
        <v>0</v>
      </c>
      <c r="ED14" s="161">
        <f t="shared" si="52"/>
        <v>0</v>
      </c>
      <c r="EE14" s="161">
        <f t="shared" si="52"/>
        <v>0</v>
      </c>
      <c r="EF14" s="161">
        <f t="shared" si="52"/>
        <v>0</v>
      </c>
      <c r="EG14" s="161">
        <f t="shared" si="52"/>
        <v>0</v>
      </c>
      <c r="EH14" s="161">
        <f t="shared" si="52"/>
        <v>0</v>
      </c>
      <c r="EI14" s="161">
        <f t="shared" si="52"/>
        <v>0</v>
      </c>
      <c r="EJ14" s="161">
        <f t="shared" si="52"/>
        <v>0</v>
      </c>
      <c r="EK14" s="161">
        <f t="shared" si="52"/>
        <v>0</v>
      </c>
      <c r="EL14" s="161">
        <f t="shared" si="52"/>
        <v>0</v>
      </c>
      <c r="EM14" s="161">
        <f t="shared" si="52"/>
        <v>0</v>
      </c>
      <c r="EN14" s="161">
        <f t="shared" si="52"/>
        <v>0</v>
      </c>
      <c r="EO14" s="161">
        <f t="shared" si="52"/>
        <v>0</v>
      </c>
      <c r="EP14" s="161">
        <f t="shared" si="52"/>
        <v>0</v>
      </c>
      <c r="EQ14" s="161">
        <f t="shared" si="52"/>
        <v>0</v>
      </c>
      <c r="ER14" s="161">
        <f t="shared" si="52"/>
        <v>0</v>
      </c>
      <c r="ES14" s="161">
        <f t="shared" si="52"/>
        <v>0</v>
      </c>
    </row>
    <row r="15" spans="1:149" ht="22.5" customHeight="1" x14ac:dyDescent="0.25">
      <c r="A15" s="146"/>
      <c r="B15" s="63"/>
      <c r="C15" s="76" t="str">
        <f t="shared" si="53"/>
        <v/>
      </c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83"/>
      <c r="CU15" s="165">
        <f t="shared" si="42"/>
        <v>0</v>
      </c>
      <c r="CV15" s="161">
        <f t="shared" si="54"/>
        <v>0</v>
      </c>
      <c r="CW15" s="161">
        <f t="shared" si="43"/>
        <v>0</v>
      </c>
      <c r="CX15" s="161">
        <f t="shared" si="43"/>
        <v>0</v>
      </c>
      <c r="CY15" s="161">
        <f t="shared" si="43"/>
        <v>0</v>
      </c>
      <c r="CZ15" s="161">
        <f t="shared" si="43"/>
        <v>0</v>
      </c>
      <c r="DA15" s="161">
        <f t="shared" si="43"/>
        <v>0</v>
      </c>
      <c r="DB15" s="161">
        <f t="shared" si="43"/>
        <v>0</v>
      </c>
      <c r="DC15" s="161">
        <f t="shared" si="43"/>
        <v>0</v>
      </c>
      <c r="DD15" s="161">
        <f t="shared" si="43"/>
        <v>0</v>
      </c>
      <c r="DE15" s="161">
        <f t="shared" si="43"/>
        <v>0</v>
      </c>
      <c r="DF15" s="161">
        <f t="shared" si="43"/>
        <v>0</v>
      </c>
      <c r="DG15" s="161">
        <f t="shared" si="43"/>
        <v>0</v>
      </c>
      <c r="DH15" s="161">
        <f t="shared" si="43"/>
        <v>0</v>
      </c>
      <c r="DI15" s="161">
        <f t="shared" si="43"/>
        <v>0</v>
      </c>
      <c r="DJ15" s="161">
        <f t="shared" si="43"/>
        <v>0</v>
      </c>
      <c r="DK15" s="161">
        <f t="shared" si="43"/>
        <v>0</v>
      </c>
      <c r="DL15" s="161">
        <f t="shared" si="43"/>
        <v>0</v>
      </c>
      <c r="DM15" s="161">
        <f t="shared" si="44"/>
        <v>0</v>
      </c>
      <c r="DN15" s="161">
        <f t="shared" si="45"/>
        <v>0</v>
      </c>
      <c r="DO15" s="161">
        <f t="shared" si="46"/>
        <v>0</v>
      </c>
      <c r="DP15" s="161">
        <f t="shared" si="47"/>
        <v>0</v>
      </c>
      <c r="DQ15" s="161">
        <f t="shared" si="48"/>
        <v>0</v>
      </c>
      <c r="DR15" s="161">
        <f t="shared" si="49"/>
        <v>0</v>
      </c>
      <c r="DS15" s="161">
        <f t="shared" si="50"/>
        <v>0</v>
      </c>
      <c r="DT15" s="161">
        <f t="shared" si="51"/>
        <v>0</v>
      </c>
      <c r="DU15" s="161">
        <f t="shared" si="52"/>
        <v>0</v>
      </c>
      <c r="DV15" s="161">
        <f t="shared" si="52"/>
        <v>0</v>
      </c>
      <c r="DW15" s="161">
        <f t="shared" si="52"/>
        <v>0</v>
      </c>
      <c r="DX15" s="161">
        <f t="shared" si="52"/>
        <v>0</v>
      </c>
      <c r="DY15" s="161">
        <f t="shared" si="52"/>
        <v>0</v>
      </c>
      <c r="DZ15" s="161">
        <f t="shared" si="52"/>
        <v>0</v>
      </c>
      <c r="EA15" s="161">
        <f t="shared" si="52"/>
        <v>0</v>
      </c>
      <c r="EB15" s="161">
        <f t="shared" si="52"/>
        <v>0</v>
      </c>
      <c r="EC15" s="161">
        <f t="shared" si="52"/>
        <v>0</v>
      </c>
      <c r="ED15" s="161">
        <f t="shared" si="52"/>
        <v>0</v>
      </c>
      <c r="EE15" s="161">
        <f t="shared" si="52"/>
        <v>0</v>
      </c>
      <c r="EF15" s="161">
        <f t="shared" si="52"/>
        <v>0</v>
      </c>
      <c r="EG15" s="161">
        <f t="shared" si="52"/>
        <v>0</v>
      </c>
      <c r="EH15" s="161">
        <f t="shared" si="52"/>
        <v>0</v>
      </c>
      <c r="EI15" s="161">
        <f t="shared" si="52"/>
        <v>0</v>
      </c>
      <c r="EJ15" s="161">
        <f t="shared" si="52"/>
        <v>0</v>
      </c>
      <c r="EK15" s="161">
        <f t="shared" si="52"/>
        <v>0</v>
      </c>
      <c r="EL15" s="161">
        <f t="shared" si="52"/>
        <v>0</v>
      </c>
      <c r="EM15" s="161">
        <f t="shared" si="52"/>
        <v>0</v>
      </c>
      <c r="EN15" s="161">
        <f t="shared" si="52"/>
        <v>0</v>
      </c>
      <c r="EO15" s="161">
        <f t="shared" si="52"/>
        <v>0</v>
      </c>
      <c r="EP15" s="161">
        <f t="shared" si="52"/>
        <v>0</v>
      </c>
      <c r="EQ15" s="161">
        <f t="shared" si="52"/>
        <v>0</v>
      </c>
      <c r="ER15" s="161">
        <f t="shared" si="52"/>
        <v>0</v>
      </c>
      <c r="ES15" s="161">
        <f t="shared" si="52"/>
        <v>0</v>
      </c>
    </row>
    <row r="16" spans="1:149" ht="22.5" customHeight="1" x14ac:dyDescent="0.25">
      <c r="A16" s="146"/>
      <c r="B16" s="63"/>
      <c r="C16" s="76" t="str">
        <f t="shared" si="53"/>
        <v/>
      </c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83"/>
      <c r="CU16" s="165">
        <f t="shared" si="42"/>
        <v>0</v>
      </c>
      <c r="CV16" s="161">
        <f t="shared" si="54"/>
        <v>0</v>
      </c>
      <c r="CW16" s="161">
        <f t="shared" si="43"/>
        <v>0</v>
      </c>
      <c r="CX16" s="161">
        <f t="shared" si="43"/>
        <v>0</v>
      </c>
      <c r="CY16" s="161">
        <f t="shared" si="43"/>
        <v>0</v>
      </c>
      <c r="CZ16" s="161">
        <f t="shared" si="43"/>
        <v>0</v>
      </c>
      <c r="DA16" s="161">
        <f t="shared" si="43"/>
        <v>0</v>
      </c>
      <c r="DB16" s="161">
        <f t="shared" si="43"/>
        <v>0</v>
      </c>
      <c r="DC16" s="161">
        <f t="shared" si="43"/>
        <v>0</v>
      </c>
      <c r="DD16" s="161">
        <f t="shared" si="43"/>
        <v>0</v>
      </c>
      <c r="DE16" s="161">
        <f t="shared" si="43"/>
        <v>0</v>
      </c>
      <c r="DF16" s="161">
        <f t="shared" si="43"/>
        <v>0</v>
      </c>
      <c r="DG16" s="161">
        <f t="shared" si="43"/>
        <v>0</v>
      </c>
      <c r="DH16" s="161">
        <f t="shared" si="43"/>
        <v>0</v>
      </c>
      <c r="DI16" s="161">
        <f t="shared" si="43"/>
        <v>0</v>
      </c>
      <c r="DJ16" s="161">
        <f t="shared" si="43"/>
        <v>0</v>
      </c>
      <c r="DK16" s="161">
        <f t="shared" si="43"/>
        <v>0</v>
      </c>
      <c r="DL16" s="161">
        <f t="shared" si="43"/>
        <v>0</v>
      </c>
      <c r="DM16" s="161">
        <f t="shared" si="44"/>
        <v>0</v>
      </c>
      <c r="DN16" s="161">
        <f t="shared" si="45"/>
        <v>0</v>
      </c>
      <c r="DO16" s="161">
        <f t="shared" si="46"/>
        <v>0</v>
      </c>
      <c r="DP16" s="161">
        <f t="shared" si="47"/>
        <v>0</v>
      </c>
      <c r="DQ16" s="161">
        <f t="shared" si="48"/>
        <v>0</v>
      </c>
      <c r="DR16" s="161">
        <f t="shared" si="49"/>
        <v>0</v>
      </c>
      <c r="DS16" s="161">
        <f t="shared" si="50"/>
        <v>0</v>
      </c>
      <c r="DT16" s="161">
        <f t="shared" si="51"/>
        <v>0</v>
      </c>
      <c r="DU16" s="161">
        <f t="shared" si="52"/>
        <v>0</v>
      </c>
      <c r="DV16" s="161">
        <f t="shared" si="52"/>
        <v>0</v>
      </c>
      <c r="DW16" s="161">
        <f t="shared" si="52"/>
        <v>0</v>
      </c>
      <c r="DX16" s="161">
        <f t="shared" si="52"/>
        <v>0</v>
      </c>
      <c r="DY16" s="161">
        <f t="shared" si="52"/>
        <v>0</v>
      </c>
      <c r="DZ16" s="161">
        <f t="shared" si="52"/>
        <v>0</v>
      </c>
      <c r="EA16" s="161">
        <f t="shared" si="52"/>
        <v>0</v>
      </c>
      <c r="EB16" s="161">
        <f t="shared" si="52"/>
        <v>0</v>
      </c>
      <c r="EC16" s="161">
        <f t="shared" si="52"/>
        <v>0</v>
      </c>
      <c r="ED16" s="161">
        <f t="shared" si="52"/>
        <v>0</v>
      </c>
      <c r="EE16" s="161">
        <f t="shared" si="52"/>
        <v>0</v>
      </c>
      <c r="EF16" s="161">
        <f t="shared" si="52"/>
        <v>0</v>
      </c>
      <c r="EG16" s="161">
        <f t="shared" si="52"/>
        <v>0</v>
      </c>
      <c r="EH16" s="161">
        <f t="shared" si="52"/>
        <v>0</v>
      </c>
      <c r="EI16" s="161">
        <f t="shared" si="52"/>
        <v>0</v>
      </c>
      <c r="EJ16" s="161">
        <f t="shared" si="52"/>
        <v>0</v>
      </c>
      <c r="EK16" s="161">
        <f t="shared" si="52"/>
        <v>0</v>
      </c>
      <c r="EL16" s="161">
        <f t="shared" si="52"/>
        <v>0</v>
      </c>
      <c r="EM16" s="161">
        <f t="shared" si="52"/>
        <v>0</v>
      </c>
      <c r="EN16" s="161">
        <f t="shared" si="52"/>
        <v>0</v>
      </c>
      <c r="EO16" s="161">
        <f t="shared" si="52"/>
        <v>0</v>
      </c>
      <c r="EP16" s="161">
        <f t="shared" si="52"/>
        <v>0</v>
      </c>
      <c r="EQ16" s="161">
        <f t="shared" si="52"/>
        <v>0</v>
      </c>
      <c r="ER16" s="161">
        <f t="shared" si="52"/>
        <v>0</v>
      </c>
      <c r="ES16" s="161">
        <f t="shared" si="52"/>
        <v>0</v>
      </c>
    </row>
    <row r="17" spans="1:149" ht="22.5" customHeight="1" x14ac:dyDescent="0.25">
      <c r="A17" s="146"/>
      <c r="B17" s="63"/>
      <c r="C17" s="76" t="str">
        <f t="shared" si="53"/>
        <v/>
      </c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83"/>
      <c r="CU17" s="165">
        <f t="shared" si="42"/>
        <v>0</v>
      </c>
      <c r="CV17" s="161">
        <f t="shared" si="54"/>
        <v>0</v>
      </c>
      <c r="CW17" s="161">
        <f t="shared" si="43"/>
        <v>0</v>
      </c>
      <c r="CX17" s="161">
        <f t="shared" si="43"/>
        <v>0</v>
      </c>
      <c r="CY17" s="161">
        <f t="shared" si="43"/>
        <v>0</v>
      </c>
      <c r="CZ17" s="161">
        <f t="shared" si="43"/>
        <v>0</v>
      </c>
      <c r="DA17" s="161">
        <f t="shared" si="43"/>
        <v>0</v>
      </c>
      <c r="DB17" s="161">
        <f t="shared" si="43"/>
        <v>0</v>
      </c>
      <c r="DC17" s="161">
        <f t="shared" si="43"/>
        <v>0</v>
      </c>
      <c r="DD17" s="161">
        <f t="shared" si="43"/>
        <v>0</v>
      </c>
      <c r="DE17" s="161">
        <f t="shared" si="43"/>
        <v>0</v>
      </c>
      <c r="DF17" s="161">
        <f t="shared" si="43"/>
        <v>0</v>
      </c>
      <c r="DG17" s="161">
        <f t="shared" si="43"/>
        <v>0</v>
      </c>
      <c r="DH17" s="161">
        <f t="shared" si="43"/>
        <v>0</v>
      </c>
      <c r="DI17" s="161">
        <f t="shared" si="43"/>
        <v>0</v>
      </c>
      <c r="DJ17" s="161">
        <f t="shared" si="43"/>
        <v>0</v>
      </c>
      <c r="DK17" s="161">
        <f t="shared" si="43"/>
        <v>0</v>
      </c>
      <c r="DL17" s="161">
        <f t="shared" si="43"/>
        <v>0</v>
      </c>
      <c r="DM17" s="161">
        <f t="shared" si="44"/>
        <v>0</v>
      </c>
      <c r="DN17" s="161">
        <f t="shared" si="45"/>
        <v>0</v>
      </c>
      <c r="DO17" s="161">
        <f t="shared" si="46"/>
        <v>0</v>
      </c>
      <c r="DP17" s="161">
        <f t="shared" si="47"/>
        <v>0</v>
      </c>
      <c r="DQ17" s="161">
        <f t="shared" si="48"/>
        <v>0</v>
      </c>
      <c r="DR17" s="161">
        <f t="shared" si="49"/>
        <v>0</v>
      </c>
      <c r="DS17" s="161">
        <f t="shared" si="50"/>
        <v>0</v>
      </c>
      <c r="DT17" s="161">
        <f t="shared" si="51"/>
        <v>0</v>
      </c>
      <c r="DU17" s="161">
        <f t="shared" si="52"/>
        <v>0</v>
      </c>
      <c r="DV17" s="161">
        <f t="shared" si="52"/>
        <v>0</v>
      </c>
      <c r="DW17" s="161">
        <f t="shared" si="52"/>
        <v>0</v>
      </c>
      <c r="DX17" s="161">
        <f t="shared" si="52"/>
        <v>0</v>
      </c>
      <c r="DY17" s="161">
        <f t="shared" si="52"/>
        <v>0</v>
      </c>
      <c r="DZ17" s="161">
        <f t="shared" si="52"/>
        <v>0</v>
      </c>
      <c r="EA17" s="161">
        <f t="shared" si="52"/>
        <v>0</v>
      </c>
      <c r="EB17" s="161">
        <f t="shared" si="52"/>
        <v>0</v>
      </c>
      <c r="EC17" s="161">
        <f t="shared" si="52"/>
        <v>0</v>
      </c>
      <c r="ED17" s="161">
        <f t="shared" si="52"/>
        <v>0</v>
      </c>
      <c r="EE17" s="161">
        <f t="shared" si="52"/>
        <v>0</v>
      </c>
      <c r="EF17" s="161">
        <f t="shared" si="52"/>
        <v>0</v>
      </c>
      <c r="EG17" s="161">
        <f t="shared" si="52"/>
        <v>0</v>
      </c>
      <c r="EH17" s="161">
        <f t="shared" si="52"/>
        <v>0</v>
      </c>
      <c r="EI17" s="161">
        <f t="shared" si="52"/>
        <v>0</v>
      </c>
      <c r="EJ17" s="161">
        <f t="shared" si="52"/>
        <v>0</v>
      </c>
      <c r="EK17" s="161">
        <f t="shared" si="52"/>
        <v>0</v>
      </c>
      <c r="EL17" s="161">
        <f t="shared" si="52"/>
        <v>0</v>
      </c>
      <c r="EM17" s="161">
        <f t="shared" si="52"/>
        <v>0</v>
      </c>
      <c r="EN17" s="161">
        <f t="shared" si="52"/>
        <v>0</v>
      </c>
      <c r="EO17" s="161">
        <f t="shared" si="52"/>
        <v>0</v>
      </c>
      <c r="EP17" s="161">
        <f t="shared" si="52"/>
        <v>0</v>
      </c>
      <c r="EQ17" s="161">
        <f t="shared" si="52"/>
        <v>0</v>
      </c>
      <c r="ER17" s="161">
        <f t="shared" si="52"/>
        <v>0</v>
      </c>
      <c r="ES17" s="161">
        <f t="shared" si="52"/>
        <v>0</v>
      </c>
    </row>
    <row r="18" spans="1:149" ht="22.5" customHeight="1" x14ac:dyDescent="0.25">
      <c r="A18" s="146"/>
      <c r="B18" s="63"/>
      <c r="C18" s="76" t="str">
        <f t="shared" si="53"/>
        <v/>
      </c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83"/>
      <c r="CU18" s="165">
        <f t="shared" si="42"/>
        <v>0</v>
      </c>
      <c r="CV18" s="161">
        <f t="shared" si="54"/>
        <v>0</v>
      </c>
      <c r="CW18" s="161">
        <f t="shared" si="43"/>
        <v>0</v>
      </c>
      <c r="CX18" s="161">
        <f t="shared" si="43"/>
        <v>0</v>
      </c>
      <c r="CY18" s="161">
        <f t="shared" si="43"/>
        <v>0</v>
      </c>
      <c r="CZ18" s="161">
        <f t="shared" si="43"/>
        <v>0</v>
      </c>
      <c r="DA18" s="161">
        <f t="shared" si="43"/>
        <v>0</v>
      </c>
      <c r="DB18" s="161">
        <f t="shared" si="43"/>
        <v>0</v>
      </c>
      <c r="DC18" s="161">
        <f t="shared" si="43"/>
        <v>0</v>
      </c>
      <c r="DD18" s="161">
        <f t="shared" si="43"/>
        <v>0</v>
      </c>
      <c r="DE18" s="161">
        <f t="shared" si="43"/>
        <v>0</v>
      </c>
      <c r="DF18" s="161">
        <f t="shared" si="43"/>
        <v>0</v>
      </c>
      <c r="DG18" s="161">
        <f t="shared" si="43"/>
        <v>0</v>
      </c>
      <c r="DH18" s="161">
        <f t="shared" si="43"/>
        <v>0</v>
      </c>
      <c r="DI18" s="161">
        <f t="shared" si="43"/>
        <v>0</v>
      </c>
      <c r="DJ18" s="161">
        <f t="shared" si="43"/>
        <v>0</v>
      </c>
      <c r="DK18" s="161">
        <f t="shared" si="43"/>
        <v>0</v>
      </c>
      <c r="DL18" s="161">
        <f t="shared" si="43"/>
        <v>0</v>
      </c>
      <c r="DM18" s="161">
        <f t="shared" si="44"/>
        <v>0</v>
      </c>
      <c r="DN18" s="161">
        <f t="shared" si="45"/>
        <v>0</v>
      </c>
      <c r="DO18" s="161">
        <f t="shared" si="46"/>
        <v>0</v>
      </c>
      <c r="DP18" s="161">
        <f t="shared" si="47"/>
        <v>0</v>
      </c>
      <c r="DQ18" s="161">
        <f t="shared" si="48"/>
        <v>0</v>
      </c>
      <c r="DR18" s="161">
        <f t="shared" si="49"/>
        <v>0</v>
      </c>
      <c r="DS18" s="161">
        <f t="shared" si="50"/>
        <v>0</v>
      </c>
      <c r="DT18" s="161">
        <f t="shared" si="51"/>
        <v>0</v>
      </c>
      <c r="DU18" s="161">
        <f t="shared" si="52"/>
        <v>0</v>
      </c>
      <c r="DV18" s="161">
        <f t="shared" si="52"/>
        <v>0</v>
      </c>
      <c r="DW18" s="161">
        <f t="shared" si="52"/>
        <v>0</v>
      </c>
      <c r="DX18" s="161">
        <f t="shared" si="52"/>
        <v>0</v>
      </c>
      <c r="DY18" s="161">
        <f t="shared" si="52"/>
        <v>0</v>
      </c>
      <c r="DZ18" s="161">
        <f t="shared" si="52"/>
        <v>0</v>
      </c>
      <c r="EA18" s="161">
        <f t="shared" si="52"/>
        <v>0</v>
      </c>
      <c r="EB18" s="161">
        <f t="shared" si="52"/>
        <v>0</v>
      </c>
      <c r="EC18" s="161">
        <f t="shared" si="52"/>
        <v>0</v>
      </c>
      <c r="ED18" s="161">
        <f t="shared" si="52"/>
        <v>0</v>
      </c>
      <c r="EE18" s="161">
        <f t="shared" si="52"/>
        <v>0</v>
      </c>
      <c r="EF18" s="161">
        <f t="shared" si="52"/>
        <v>0</v>
      </c>
      <c r="EG18" s="161">
        <f t="shared" si="52"/>
        <v>0</v>
      </c>
      <c r="EH18" s="161">
        <f t="shared" si="52"/>
        <v>0</v>
      </c>
      <c r="EI18" s="161">
        <f t="shared" si="52"/>
        <v>0</v>
      </c>
      <c r="EJ18" s="161">
        <f t="shared" si="52"/>
        <v>0</v>
      </c>
      <c r="EK18" s="161">
        <f t="shared" si="52"/>
        <v>0</v>
      </c>
      <c r="EL18" s="161">
        <f t="shared" si="52"/>
        <v>0</v>
      </c>
      <c r="EM18" s="161">
        <f t="shared" si="52"/>
        <v>0</v>
      </c>
      <c r="EN18" s="161">
        <f t="shared" si="52"/>
        <v>0</v>
      </c>
      <c r="EO18" s="161">
        <f t="shared" si="52"/>
        <v>0</v>
      </c>
      <c r="EP18" s="161">
        <f t="shared" si="52"/>
        <v>0</v>
      </c>
      <c r="EQ18" s="161">
        <f t="shared" si="52"/>
        <v>0</v>
      </c>
      <c r="ER18" s="161">
        <f t="shared" si="52"/>
        <v>0</v>
      </c>
      <c r="ES18" s="161">
        <f t="shared" si="52"/>
        <v>0</v>
      </c>
    </row>
    <row r="19" spans="1:149" ht="22.5" customHeight="1" x14ac:dyDescent="0.25">
      <c r="A19" s="146"/>
      <c r="B19" s="63"/>
      <c r="C19" s="76" t="str">
        <f t="shared" si="53"/>
        <v/>
      </c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83"/>
      <c r="CU19" s="165">
        <f t="shared" si="42"/>
        <v>0</v>
      </c>
      <c r="CV19" s="161">
        <f t="shared" si="54"/>
        <v>0</v>
      </c>
      <c r="CW19" s="161">
        <f t="shared" si="43"/>
        <v>0</v>
      </c>
      <c r="CX19" s="161">
        <f t="shared" si="43"/>
        <v>0</v>
      </c>
      <c r="CY19" s="161">
        <f t="shared" si="43"/>
        <v>0</v>
      </c>
      <c r="CZ19" s="161">
        <f t="shared" si="43"/>
        <v>0</v>
      </c>
      <c r="DA19" s="161">
        <f t="shared" si="43"/>
        <v>0</v>
      </c>
      <c r="DB19" s="161">
        <f t="shared" si="43"/>
        <v>0</v>
      </c>
      <c r="DC19" s="161">
        <f t="shared" si="43"/>
        <v>0</v>
      </c>
      <c r="DD19" s="161">
        <f t="shared" si="43"/>
        <v>0</v>
      </c>
      <c r="DE19" s="161">
        <f t="shared" si="43"/>
        <v>0</v>
      </c>
      <c r="DF19" s="161">
        <f t="shared" si="43"/>
        <v>0</v>
      </c>
      <c r="DG19" s="161">
        <f t="shared" si="43"/>
        <v>0</v>
      </c>
      <c r="DH19" s="161">
        <f t="shared" si="43"/>
        <v>0</v>
      </c>
      <c r="DI19" s="161">
        <f t="shared" si="43"/>
        <v>0</v>
      </c>
      <c r="DJ19" s="161">
        <f t="shared" si="43"/>
        <v>0</v>
      </c>
      <c r="DK19" s="161">
        <f t="shared" si="43"/>
        <v>0</v>
      </c>
      <c r="DL19" s="161">
        <f t="shared" si="43"/>
        <v>0</v>
      </c>
      <c r="DM19" s="161">
        <f t="shared" si="44"/>
        <v>0</v>
      </c>
      <c r="DN19" s="161">
        <f t="shared" si="45"/>
        <v>0</v>
      </c>
      <c r="DO19" s="161">
        <f t="shared" si="46"/>
        <v>0</v>
      </c>
      <c r="DP19" s="161">
        <f t="shared" si="47"/>
        <v>0</v>
      </c>
      <c r="DQ19" s="161">
        <f t="shared" si="48"/>
        <v>0</v>
      </c>
      <c r="DR19" s="161">
        <f t="shared" si="49"/>
        <v>0</v>
      </c>
      <c r="DS19" s="161">
        <f t="shared" si="50"/>
        <v>0</v>
      </c>
      <c r="DT19" s="161">
        <f t="shared" si="51"/>
        <v>0</v>
      </c>
      <c r="DU19" s="161">
        <f t="shared" si="52"/>
        <v>0</v>
      </c>
      <c r="DV19" s="161">
        <f t="shared" si="52"/>
        <v>0</v>
      </c>
      <c r="DW19" s="161">
        <f t="shared" si="52"/>
        <v>0</v>
      </c>
      <c r="DX19" s="161">
        <f t="shared" si="52"/>
        <v>0</v>
      </c>
      <c r="DY19" s="161">
        <f t="shared" si="52"/>
        <v>0</v>
      </c>
      <c r="DZ19" s="161">
        <f t="shared" si="52"/>
        <v>0</v>
      </c>
      <c r="EA19" s="161">
        <f t="shared" si="52"/>
        <v>0</v>
      </c>
      <c r="EB19" s="161">
        <f t="shared" si="52"/>
        <v>0</v>
      </c>
      <c r="EC19" s="161">
        <f t="shared" si="52"/>
        <v>0</v>
      </c>
      <c r="ED19" s="161">
        <f t="shared" si="52"/>
        <v>0</v>
      </c>
      <c r="EE19" s="161">
        <f t="shared" si="52"/>
        <v>0</v>
      </c>
      <c r="EF19" s="161">
        <f t="shared" si="52"/>
        <v>0</v>
      </c>
      <c r="EG19" s="161">
        <f t="shared" si="52"/>
        <v>0</v>
      </c>
      <c r="EH19" s="161">
        <f t="shared" si="52"/>
        <v>0</v>
      </c>
      <c r="EI19" s="161">
        <f t="shared" si="52"/>
        <v>0</v>
      </c>
      <c r="EJ19" s="161">
        <f t="shared" si="52"/>
        <v>0</v>
      </c>
      <c r="EK19" s="161">
        <f t="shared" si="52"/>
        <v>0</v>
      </c>
      <c r="EL19" s="161">
        <f t="shared" si="52"/>
        <v>0</v>
      </c>
      <c r="EM19" s="161">
        <f t="shared" si="52"/>
        <v>0</v>
      </c>
      <c r="EN19" s="161">
        <f t="shared" si="52"/>
        <v>0</v>
      </c>
      <c r="EO19" s="161">
        <f t="shared" si="52"/>
        <v>0</v>
      </c>
      <c r="EP19" s="161">
        <f t="shared" si="52"/>
        <v>0</v>
      </c>
      <c r="EQ19" s="161">
        <f t="shared" si="52"/>
        <v>0</v>
      </c>
      <c r="ER19" s="161">
        <f t="shared" si="52"/>
        <v>0</v>
      </c>
      <c r="ES19" s="161">
        <f t="shared" si="52"/>
        <v>0</v>
      </c>
    </row>
    <row r="20" spans="1:149" ht="22.5" customHeight="1" x14ac:dyDescent="0.25">
      <c r="A20" s="146"/>
      <c r="B20" s="63"/>
      <c r="C20" s="76" t="str">
        <f t="shared" si="53"/>
        <v/>
      </c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83"/>
      <c r="CU20" s="165">
        <f t="shared" si="42"/>
        <v>0</v>
      </c>
      <c r="CV20" s="161">
        <f t="shared" si="54"/>
        <v>0</v>
      </c>
      <c r="CW20" s="161">
        <f t="shared" si="43"/>
        <v>0</v>
      </c>
      <c r="CX20" s="161">
        <f t="shared" si="43"/>
        <v>0</v>
      </c>
      <c r="CY20" s="161">
        <f t="shared" si="43"/>
        <v>0</v>
      </c>
      <c r="CZ20" s="161">
        <f t="shared" si="43"/>
        <v>0</v>
      </c>
      <c r="DA20" s="161">
        <f t="shared" si="43"/>
        <v>0</v>
      </c>
      <c r="DB20" s="161">
        <f t="shared" si="43"/>
        <v>0</v>
      </c>
      <c r="DC20" s="161">
        <f t="shared" si="43"/>
        <v>0</v>
      </c>
      <c r="DD20" s="161">
        <f t="shared" si="43"/>
        <v>0</v>
      </c>
      <c r="DE20" s="161">
        <f t="shared" si="43"/>
        <v>0</v>
      </c>
      <c r="DF20" s="161">
        <f t="shared" si="43"/>
        <v>0</v>
      </c>
      <c r="DG20" s="161">
        <f t="shared" si="43"/>
        <v>0</v>
      </c>
      <c r="DH20" s="161">
        <f t="shared" si="43"/>
        <v>0</v>
      </c>
      <c r="DI20" s="161">
        <f t="shared" si="43"/>
        <v>0</v>
      </c>
      <c r="DJ20" s="161">
        <f t="shared" si="43"/>
        <v>0</v>
      </c>
      <c r="DK20" s="161">
        <f t="shared" si="43"/>
        <v>0</v>
      </c>
      <c r="DL20" s="161">
        <f t="shared" si="43"/>
        <v>0</v>
      </c>
      <c r="DM20" s="161">
        <f t="shared" si="44"/>
        <v>0</v>
      </c>
      <c r="DN20" s="161">
        <f t="shared" si="45"/>
        <v>0</v>
      </c>
      <c r="DO20" s="161">
        <f t="shared" si="46"/>
        <v>0</v>
      </c>
      <c r="DP20" s="161">
        <f t="shared" si="47"/>
        <v>0</v>
      </c>
      <c r="DQ20" s="161">
        <f t="shared" si="48"/>
        <v>0</v>
      </c>
      <c r="DR20" s="161">
        <f t="shared" si="49"/>
        <v>0</v>
      </c>
      <c r="DS20" s="161">
        <f t="shared" si="50"/>
        <v>0</v>
      </c>
      <c r="DT20" s="161">
        <f t="shared" si="51"/>
        <v>0</v>
      </c>
      <c r="DU20" s="161">
        <f t="shared" si="52"/>
        <v>0</v>
      </c>
      <c r="DV20" s="161">
        <f t="shared" si="52"/>
        <v>0</v>
      </c>
      <c r="DW20" s="161">
        <f t="shared" si="52"/>
        <v>0</v>
      </c>
      <c r="DX20" s="161">
        <f t="shared" si="52"/>
        <v>0</v>
      </c>
      <c r="DY20" s="161">
        <f t="shared" si="52"/>
        <v>0</v>
      </c>
      <c r="DZ20" s="161">
        <f t="shared" si="52"/>
        <v>0</v>
      </c>
      <c r="EA20" s="161">
        <f t="shared" si="52"/>
        <v>0</v>
      </c>
      <c r="EB20" s="161">
        <f t="shared" si="52"/>
        <v>0</v>
      </c>
      <c r="EC20" s="161">
        <f t="shared" si="52"/>
        <v>0</v>
      </c>
      <c r="ED20" s="161">
        <f t="shared" si="52"/>
        <v>0</v>
      </c>
      <c r="EE20" s="161">
        <f t="shared" si="52"/>
        <v>0</v>
      </c>
      <c r="EF20" s="161">
        <f t="shared" si="52"/>
        <v>0</v>
      </c>
      <c r="EG20" s="161">
        <f t="shared" si="52"/>
        <v>0</v>
      </c>
      <c r="EH20" s="161">
        <f t="shared" si="52"/>
        <v>0</v>
      </c>
      <c r="EI20" s="161">
        <f t="shared" si="52"/>
        <v>0</v>
      </c>
      <c r="EJ20" s="161">
        <f t="shared" si="52"/>
        <v>0</v>
      </c>
      <c r="EK20" s="161">
        <f t="shared" si="52"/>
        <v>0</v>
      </c>
      <c r="EL20" s="161">
        <f t="shared" si="52"/>
        <v>0</v>
      </c>
      <c r="EM20" s="161">
        <f t="shared" si="52"/>
        <v>0</v>
      </c>
      <c r="EN20" s="161">
        <f t="shared" si="52"/>
        <v>0</v>
      </c>
      <c r="EO20" s="161">
        <f t="shared" si="52"/>
        <v>0</v>
      </c>
      <c r="EP20" s="161">
        <f t="shared" si="52"/>
        <v>0</v>
      </c>
      <c r="EQ20" s="161">
        <f t="shared" si="52"/>
        <v>0</v>
      </c>
      <c r="ER20" s="161">
        <f t="shared" si="52"/>
        <v>0</v>
      </c>
      <c r="ES20" s="161">
        <f t="shared" si="52"/>
        <v>0</v>
      </c>
    </row>
    <row r="21" spans="1:149" ht="22.5" customHeight="1" thickBot="1" x14ac:dyDescent="0.3">
      <c r="A21" s="146"/>
      <c r="B21" s="63"/>
      <c r="C21" s="77" t="str">
        <f t="shared" si="53"/>
        <v/>
      </c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83"/>
      <c r="CU21" s="165">
        <f t="shared" si="42"/>
        <v>0</v>
      </c>
      <c r="CV21" s="161">
        <f t="shared" si="54"/>
        <v>0</v>
      </c>
      <c r="CW21" s="161">
        <f t="shared" si="54"/>
        <v>0</v>
      </c>
      <c r="CX21" s="161">
        <f t="shared" si="54"/>
        <v>0</v>
      </c>
      <c r="CY21" s="161">
        <f t="shared" si="54"/>
        <v>0</v>
      </c>
      <c r="CZ21" s="161">
        <f t="shared" si="54"/>
        <v>0</v>
      </c>
      <c r="DA21" s="161">
        <f t="shared" si="54"/>
        <v>0</v>
      </c>
      <c r="DB21" s="161">
        <f t="shared" si="54"/>
        <v>0</v>
      </c>
      <c r="DC21" s="161">
        <f t="shared" si="54"/>
        <v>0</v>
      </c>
      <c r="DD21" s="161">
        <f t="shared" si="54"/>
        <v>0</v>
      </c>
      <c r="DE21" s="161">
        <f t="shared" si="54"/>
        <v>0</v>
      </c>
      <c r="DF21" s="161">
        <f t="shared" si="54"/>
        <v>0</v>
      </c>
      <c r="DG21" s="161">
        <f t="shared" si="54"/>
        <v>0</v>
      </c>
      <c r="DH21" s="161">
        <f t="shared" si="54"/>
        <v>0</v>
      </c>
      <c r="DI21" s="161">
        <f t="shared" si="54"/>
        <v>0</v>
      </c>
      <c r="DJ21" s="161">
        <f t="shared" si="54"/>
        <v>0</v>
      </c>
      <c r="DK21" s="161">
        <f t="shared" si="54"/>
        <v>0</v>
      </c>
      <c r="DL21" s="161">
        <f t="shared" si="43"/>
        <v>0</v>
      </c>
      <c r="DM21" s="161">
        <f t="shared" si="44"/>
        <v>0</v>
      </c>
      <c r="DN21" s="161">
        <f t="shared" si="45"/>
        <v>0</v>
      </c>
      <c r="DO21" s="161">
        <f t="shared" si="46"/>
        <v>0</v>
      </c>
      <c r="DP21" s="161">
        <f t="shared" si="47"/>
        <v>0</v>
      </c>
      <c r="DQ21" s="161">
        <f t="shared" si="48"/>
        <v>0</v>
      </c>
      <c r="DR21" s="161">
        <f t="shared" si="49"/>
        <v>0</v>
      </c>
      <c r="DS21" s="161">
        <f t="shared" si="50"/>
        <v>0</v>
      </c>
      <c r="DT21" s="161">
        <f t="shared" si="51"/>
        <v>0</v>
      </c>
      <c r="DU21" s="161">
        <f t="shared" si="52"/>
        <v>0</v>
      </c>
      <c r="DV21" s="161">
        <f t="shared" si="52"/>
        <v>0</v>
      </c>
      <c r="DW21" s="161">
        <f t="shared" si="52"/>
        <v>0</v>
      </c>
      <c r="DX21" s="161">
        <f t="shared" si="52"/>
        <v>0</v>
      </c>
      <c r="DY21" s="161">
        <f t="shared" si="52"/>
        <v>0</v>
      </c>
      <c r="DZ21" s="161">
        <f t="shared" si="52"/>
        <v>0</v>
      </c>
      <c r="EA21" s="161">
        <f t="shared" si="52"/>
        <v>0</v>
      </c>
      <c r="EB21" s="161">
        <f t="shared" si="52"/>
        <v>0</v>
      </c>
      <c r="EC21" s="161">
        <f t="shared" si="52"/>
        <v>0</v>
      </c>
      <c r="ED21" s="161">
        <f t="shared" si="52"/>
        <v>0</v>
      </c>
      <c r="EE21" s="161">
        <f t="shared" si="52"/>
        <v>0</v>
      </c>
      <c r="EF21" s="161">
        <f t="shared" si="52"/>
        <v>0</v>
      </c>
      <c r="EG21" s="161">
        <f t="shared" si="52"/>
        <v>0</v>
      </c>
      <c r="EH21" s="161">
        <f t="shared" si="52"/>
        <v>0</v>
      </c>
      <c r="EI21" s="161">
        <f t="shared" si="52"/>
        <v>0</v>
      </c>
      <c r="EJ21" s="161">
        <f t="shared" si="52"/>
        <v>0</v>
      </c>
      <c r="EK21" s="161">
        <f t="shared" si="52"/>
        <v>0</v>
      </c>
      <c r="EL21" s="161">
        <f t="shared" si="52"/>
        <v>0</v>
      </c>
      <c r="EM21" s="161">
        <f t="shared" si="52"/>
        <v>0</v>
      </c>
      <c r="EN21" s="161">
        <f t="shared" si="52"/>
        <v>0</v>
      </c>
      <c r="EO21" s="161">
        <f t="shared" si="52"/>
        <v>0</v>
      </c>
      <c r="EP21" s="161">
        <f t="shared" si="52"/>
        <v>0</v>
      </c>
      <c r="EQ21" s="161">
        <f t="shared" si="52"/>
        <v>0</v>
      </c>
      <c r="ER21" s="161">
        <f t="shared" si="52"/>
        <v>0</v>
      </c>
      <c r="ES21" s="161">
        <f t="shared" si="52"/>
        <v>0</v>
      </c>
    </row>
    <row r="22" spans="1:149" ht="22.5" customHeight="1" thickBot="1" x14ac:dyDescent="0.3">
      <c r="A22" s="59"/>
      <c r="B22" s="64" t="s">
        <v>65</v>
      </c>
      <c r="C22" s="78">
        <f>SUM(C12:C21)</f>
        <v>0</v>
      </c>
      <c r="D22" s="84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86"/>
      <c r="CU22" s="165">
        <f t="shared" si="42"/>
        <v>0</v>
      </c>
      <c r="CV22" s="161">
        <f t="shared" si="54"/>
        <v>0</v>
      </c>
      <c r="CW22" s="161">
        <f t="shared" si="54"/>
        <v>0</v>
      </c>
      <c r="CX22" s="161">
        <f t="shared" si="54"/>
        <v>0</v>
      </c>
      <c r="CY22" s="161">
        <f t="shared" si="54"/>
        <v>0</v>
      </c>
      <c r="CZ22" s="161">
        <f t="shared" si="54"/>
        <v>0</v>
      </c>
      <c r="DA22" s="161">
        <f t="shared" si="54"/>
        <v>0</v>
      </c>
      <c r="DB22" s="161">
        <f t="shared" si="54"/>
        <v>0</v>
      </c>
      <c r="DC22" s="161">
        <f t="shared" si="54"/>
        <v>0</v>
      </c>
      <c r="DD22" s="161">
        <f t="shared" si="54"/>
        <v>0</v>
      </c>
      <c r="DE22" s="161">
        <f t="shared" si="54"/>
        <v>0</v>
      </c>
      <c r="DF22" s="161">
        <f t="shared" si="54"/>
        <v>0</v>
      </c>
      <c r="DG22" s="161">
        <f t="shared" si="54"/>
        <v>0</v>
      </c>
      <c r="DH22" s="161">
        <f t="shared" si="54"/>
        <v>0</v>
      </c>
      <c r="DI22" s="161">
        <f t="shared" si="54"/>
        <v>0</v>
      </c>
      <c r="DJ22" s="161">
        <f t="shared" si="54"/>
        <v>0</v>
      </c>
      <c r="DK22" s="161">
        <f t="shared" si="54"/>
        <v>0</v>
      </c>
      <c r="DL22" s="161">
        <f>IF(T22="",0,T22)</f>
        <v>0</v>
      </c>
      <c r="DM22" s="161">
        <f t="shared" si="44"/>
        <v>0</v>
      </c>
      <c r="DN22" s="161">
        <f t="shared" si="45"/>
        <v>0</v>
      </c>
      <c r="DO22" s="161">
        <f t="shared" si="46"/>
        <v>0</v>
      </c>
      <c r="DP22" s="161">
        <f t="shared" si="47"/>
        <v>0</v>
      </c>
      <c r="DQ22" s="161">
        <f t="shared" si="48"/>
        <v>0</v>
      </c>
      <c r="DR22" s="161">
        <f t="shared" si="49"/>
        <v>0</v>
      </c>
      <c r="DS22" s="161">
        <f t="shared" si="50"/>
        <v>0</v>
      </c>
      <c r="DT22" s="161">
        <f t="shared" si="51"/>
        <v>0</v>
      </c>
      <c r="DU22" s="161">
        <f t="shared" si="52"/>
        <v>0</v>
      </c>
      <c r="DV22" s="161">
        <f t="shared" si="52"/>
        <v>0</v>
      </c>
      <c r="DW22" s="161">
        <f t="shared" si="52"/>
        <v>0</v>
      </c>
      <c r="DX22" s="161">
        <f t="shared" si="52"/>
        <v>0</v>
      </c>
      <c r="DY22" s="161">
        <f t="shared" si="52"/>
        <v>0</v>
      </c>
      <c r="DZ22" s="161">
        <f t="shared" ref="DZ22:ES22" si="55">IF(AH22="",0,AH22)</f>
        <v>0</v>
      </c>
      <c r="EA22" s="161">
        <f t="shared" si="55"/>
        <v>0</v>
      </c>
      <c r="EB22" s="161">
        <f t="shared" si="55"/>
        <v>0</v>
      </c>
      <c r="EC22" s="161">
        <f t="shared" si="55"/>
        <v>0</v>
      </c>
      <c r="ED22" s="161">
        <f t="shared" si="55"/>
        <v>0</v>
      </c>
      <c r="EE22" s="161">
        <f t="shared" si="55"/>
        <v>0</v>
      </c>
      <c r="EF22" s="161">
        <f t="shared" si="55"/>
        <v>0</v>
      </c>
      <c r="EG22" s="161">
        <f t="shared" si="55"/>
        <v>0</v>
      </c>
      <c r="EH22" s="161">
        <f t="shared" si="55"/>
        <v>0</v>
      </c>
      <c r="EI22" s="161">
        <f t="shared" si="55"/>
        <v>0</v>
      </c>
      <c r="EJ22" s="161">
        <f t="shared" si="55"/>
        <v>0</v>
      </c>
      <c r="EK22" s="161">
        <f t="shared" si="55"/>
        <v>0</v>
      </c>
      <c r="EL22" s="161">
        <f t="shared" si="55"/>
        <v>0</v>
      </c>
      <c r="EM22" s="161">
        <f t="shared" si="55"/>
        <v>0</v>
      </c>
      <c r="EN22" s="161">
        <f t="shared" si="55"/>
        <v>0</v>
      </c>
      <c r="EO22" s="161">
        <f t="shared" si="55"/>
        <v>0</v>
      </c>
      <c r="EP22" s="161">
        <f t="shared" si="55"/>
        <v>0</v>
      </c>
      <c r="EQ22" s="161">
        <f t="shared" si="55"/>
        <v>0</v>
      </c>
      <c r="ER22" s="161">
        <f t="shared" si="55"/>
        <v>0</v>
      </c>
      <c r="ES22" s="161">
        <f t="shared" si="55"/>
        <v>0</v>
      </c>
    </row>
    <row r="23" spans="1:149" ht="22.5" customHeight="1" x14ac:dyDescent="0.25">
      <c r="A23" s="60" t="s">
        <v>67</v>
      </c>
      <c r="B23" s="65"/>
      <c r="C23" s="79"/>
      <c r="D23" s="87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89"/>
      <c r="CU23" s="165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</row>
    <row r="24" spans="1:149" ht="22.5" customHeight="1" x14ac:dyDescent="0.25">
      <c r="A24" s="146"/>
      <c r="B24" s="63"/>
      <c r="C24" s="76" t="str">
        <f t="shared" ref="C24:C33" si="56">IF(CU24=0,"",CU24)</f>
        <v/>
      </c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83"/>
      <c r="CU24" s="165">
        <f t="shared" ref="CU24:CU34" si="57">CV24+NPV(DiscountRate,CW24:ES24)</f>
        <v>0</v>
      </c>
      <c r="CV24" s="161">
        <f t="shared" si="54"/>
        <v>0</v>
      </c>
      <c r="CW24" s="161">
        <f t="shared" si="54"/>
        <v>0</v>
      </c>
      <c r="CX24" s="161">
        <f t="shared" si="54"/>
        <v>0</v>
      </c>
      <c r="CY24" s="161">
        <f t="shared" si="54"/>
        <v>0</v>
      </c>
      <c r="CZ24" s="161">
        <f t="shared" si="54"/>
        <v>0</v>
      </c>
      <c r="DA24" s="161">
        <f t="shared" si="54"/>
        <v>0</v>
      </c>
      <c r="DB24" s="161">
        <f t="shared" si="54"/>
        <v>0</v>
      </c>
      <c r="DC24" s="161">
        <f t="shared" si="54"/>
        <v>0</v>
      </c>
      <c r="DD24" s="161">
        <f t="shared" si="54"/>
        <v>0</v>
      </c>
      <c r="DE24" s="161">
        <f t="shared" si="54"/>
        <v>0</v>
      </c>
      <c r="DF24" s="161">
        <f t="shared" si="54"/>
        <v>0</v>
      </c>
      <c r="DG24" s="161">
        <f t="shared" si="54"/>
        <v>0</v>
      </c>
      <c r="DH24" s="161">
        <f t="shared" si="54"/>
        <v>0</v>
      </c>
      <c r="DI24" s="161">
        <f t="shared" si="54"/>
        <v>0</v>
      </c>
      <c r="DJ24" s="161">
        <f t="shared" si="54"/>
        <v>0</v>
      </c>
      <c r="DK24" s="161">
        <f t="shared" si="54"/>
        <v>0</v>
      </c>
      <c r="DL24" s="161">
        <f t="shared" ref="DL24:DL34" si="58">IF(T24="",0,T24)</f>
        <v>0</v>
      </c>
      <c r="DM24" s="161">
        <f t="shared" ref="DM24:DM34" si="59">IF(U24="",0,U24)</f>
        <v>0</v>
      </c>
      <c r="DN24" s="161">
        <f t="shared" ref="DN24:DN34" si="60">IF(V24="",0,V24)</f>
        <v>0</v>
      </c>
      <c r="DO24" s="161">
        <f t="shared" ref="DO24:DO34" si="61">IF(W24="",0,W24)</f>
        <v>0</v>
      </c>
      <c r="DP24" s="161">
        <f t="shared" ref="DP24:DP34" si="62">IF(X24="",0,X24)</f>
        <v>0</v>
      </c>
      <c r="DQ24" s="161">
        <f t="shared" ref="DQ24:DQ34" si="63">IF(Y24="",0,Y24)</f>
        <v>0</v>
      </c>
      <c r="DR24" s="161">
        <f t="shared" ref="DR24:DR34" si="64">IF(Z24="",0,Z24)</f>
        <v>0</v>
      </c>
      <c r="DS24" s="161">
        <f t="shared" ref="DS24:DS34" si="65">IF(AA24="",0,AA24)</f>
        <v>0</v>
      </c>
      <c r="DT24" s="161">
        <f t="shared" ref="DT24:DT34" si="66">IF(AB24="",0,AB24)</f>
        <v>0</v>
      </c>
      <c r="DU24" s="161">
        <f t="shared" ref="DU24:ES34" si="67">IF(AC24="",0,AC24)</f>
        <v>0</v>
      </c>
      <c r="DV24" s="161">
        <f t="shared" si="67"/>
        <v>0</v>
      </c>
      <c r="DW24" s="161">
        <f t="shared" si="67"/>
        <v>0</v>
      </c>
      <c r="DX24" s="161">
        <f t="shared" si="67"/>
        <v>0</v>
      </c>
      <c r="DY24" s="161">
        <f t="shared" si="67"/>
        <v>0</v>
      </c>
      <c r="DZ24" s="161">
        <f t="shared" si="67"/>
        <v>0</v>
      </c>
      <c r="EA24" s="161">
        <f t="shared" si="67"/>
        <v>0</v>
      </c>
      <c r="EB24" s="161">
        <f t="shared" si="67"/>
        <v>0</v>
      </c>
      <c r="EC24" s="161">
        <f t="shared" si="67"/>
        <v>0</v>
      </c>
      <c r="ED24" s="161">
        <f t="shared" si="67"/>
        <v>0</v>
      </c>
      <c r="EE24" s="161">
        <f t="shared" si="67"/>
        <v>0</v>
      </c>
      <c r="EF24" s="161">
        <f t="shared" si="67"/>
        <v>0</v>
      </c>
      <c r="EG24" s="161">
        <f t="shared" si="67"/>
        <v>0</v>
      </c>
      <c r="EH24" s="161">
        <f t="shared" si="67"/>
        <v>0</v>
      </c>
      <c r="EI24" s="161">
        <f t="shared" si="67"/>
        <v>0</v>
      </c>
      <c r="EJ24" s="161">
        <f t="shared" si="67"/>
        <v>0</v>
      </c>
      <c r="EK24" s="161">
        <f t="shared" si="67"/>
        <v>0</v>
      </c>
      <c r="EL24" s="161">
        <f t="shared" si="67"/>
        <v>0</v>
      </c>
      <c r="EM24" s="161">
        <f t="shared" si="67"/>
        <v>0</v>
      </c>
      <c r="EN24" s="161">
        <f t="shared" si="67"/>
        <v>0</v>
      </c>
      <c r="EO24" s="161">
        <f t="shared" si="67"/>
        <v>0</v>
      </c>
      <c r="EP24" s="161">
        <f t="shared" si="67"/>
        <v>0</v>
      </c>
      <c r="EQ24" s="161">
        <f t="shared" si="67"/>
        <v>0</v>
      </c>
      <c r="ER24" s="161">
        <f t="shared" si="67"/>
        <v>0</v>
      </c>
      <c r="ES24" s="161">
        <f t="shared" si="67"/>
        <v>0</v>
      </c>
    </row>
    <row r="25" spans="1:149" ht="22.5" customHeight="1" x14ac:dyDescent="0.25">
      <c r="A25" s="146"/>
      <c r="B25" s="63"/>
      <c r="C25" s="76" t="str">
        <f t="shared" si="56"/>
        <v/>
      </c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83"/>
      <c r="CU25" s="165">
        <f t="shared" si="57"/>
        <v>0</v>
      </c>
      <c r="CV25" s="161">
        <f t="shared" si="54"/>
        <v>0</v>
      </c>
      <c r="CW25" s="161">
        <f t="shared" si="54"/>
        <v>0</v>
      </c>
      <c r="CX25" s="161">
        <f t="shared" si="54"/>
        <v>0</v>
      </c>
      <c r="CY25" s="161">
        <f t="shared" si="54"/>
        <v>0</v>
      </c>
      <c r="CZ25" s="161">
        <f t="shared" si="54"/>
        <v>0</v>
      </c>
      <c r="DA25" s="161">
        <f t="shared" si="54"/>
        <v>0</v>
      </c>
      <c r="DB25" s="161">
        <f t="shared" si="54"/>
        <v>0</v>
      </c>
      <c r="DC25" s="161">
        <f t="shared" si="54"/>
        <v>0</v>
      </c>
      <c r="DD25" s="161">
        <f t="shared" si="54"/>
        <v>0</v>
      </c>
      <c r="DE25" s="161">
        <f t="shared" si="54"/>
        <v>0</v>
      </c>
      <c r="DF25" s="161">
        <f t="shared" si="54"/>
        <v>0</v>
      </c>
      <c r="DG25" s="161">
        <f t="shared" si="54"/>
        <v>0</v>
      </c>
      <c r="DH25" s="161">
        <f t="shared" si="54"/>
        <v>0</v>
      </c>
      <c r="DI25" s="161">
        <f t="shared" si="54"/>
        <v>0</v>
      </c>
      <c r="DJ25" s="161">
        <f t="shared" si="54"/>
        <v>0</v>
      </c>
      <c r="DK25" s="161">
        <f t="shared" si="54"/>
        <v>0</v>
      </c>
      <c r="DL25" s="161">
        <f t="shared" si="58"/>
        <v>0</v>
      </c>
      <c r="DM25" s="161">
        <f t="shared" si="59"/>
        <v>0</v>
      </c>
      <c r="DN25" s="161">
        <f t="shared" si="60"/>
        <v>0</v>
      </c>
      <c r="DO25" s="161">
        <f t="shared" si="61"/>
        <v>0</v>
      </c>
      <c r="DP25" s="161">
        <f t="shared" si="62"/>
        <v>0</v>
      </c>
      <c r="DQ25" s="161">
        <f t="shared" si="63"/>
        <v>0</v>
      </c>
      <c r="DR25" s="161">
        <f t="shared" si="64"/>
        <v>0</v>
      </c>
      <c r="DS25" s="161">
        <f t="shared" si="65"/>
        <v>0</v>
      </c>
      <c r="DT25" s="161">
        <f t="shared" si="66"/>
        <v>0</v>
      </c>
      <c r="DU25" s="161">
        <f t="shared" si="67"/>
        <v>0</v>
      </c>
      <c r="DV25" s="161">
        <f t="shared" si="67"/>
        <v>0</v>
      </c>
      <c r="DW25" s="161">
        <f t="shared" si="67"/>
        <v>0</v>
      </c>
      <c r="DX25" s="161">
        <f t="shared" si="67"/>
        <v>0</v>
      </c>
      <c r="DY25" s="161">
        <f t="shared" si="67"/>
        <v>0</v>
      </c>
      <c r="DZ25" s="161">
        <f t="shared" si="67"/>
        <v>0</v>
      </c>
      <c r="EA25" s="161">
        <f t="shared" si="67"/>
        <v>0</v>
      </c>
      <c r="EB25" s="161">
        <f t="shared" si="67"/>
        <v>0</v>
      </c>
      <c r="EC25" s="161">
        <f t="shared" si="67"/>
        <v>0</v>
      </c>
      <c r="ED25" s="161">
        <f t="shared" si="67"/>
        <v>0</v>
      </c>
      <c r="EE25" s="161">
        <f t="shared" si="67"/>
        <v>0</v>
      </c>
      <c r="EF25" s="161">
        <f t="shared" si="67"/>
        <v>0</v>
      </c>
      <c r="EG25" s="161">
        <f t="shared" si="67"/>
        <v>0</v>
      </c>
      <c r="EH25" s="161">
        <f t="shared" si="67"/>
        <v>0</v>
      </c>
      <c r="EI25" s="161">
        <f t="shared" si="67"/>
        <v>0</v>
      </c>
      <c r="EJ25" s="161">
        <f t="shared" si="67"/>
        <v>0</v>
      </c>
      <c r="EK25" s="161">
        <f t="shared" si="67"/>
        <v>0</v>
      </c>
      <c r="EL25" s="161">
        <f t="shared" si="67"/>
        <v>0</v>
      </c>
      <c r="EM25" s="161">
        <f t="shared" si="67"/>
        <v>0</v>
      </c>
      <c r="EN25" s="161">
        <f t="shared" si="67"/>
        <v>0</v>
      </c>
      <c r="EO25" s="161">
        <f t="shared" si="67"/>
        <v>0</v>
      </c>
      <c r="EP25" s="161">
        <f t="shared" si="67"/>
        <v>0</v>
      </c>
      <c r="EQ25" s="161">
        <f t="shared" si="67"/>
        <v>0</v>
      </c>
      <c r="ER25" s="161">
        <f t="shared" si="67"/>
        <v>0</v>
      </c>
      <c r="ES25" s="161">
        <f t="shared" si="67"/>
        <v>0</v>
      </c>
    </row>
    <row r="26" spans="1:149" ht="22.5" customHeight="1" x14ac:dyDescent="0.25">
      <c r="A26" s="146"/>
      <c r="B26" s="63"/>
      <c r="C26" s="76" t="str">
        <f t="shared" si="56"/>
        <v/>
      </c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83"/>
      <c r="CU26" s="165">
        <f t="shared" si="57"/>
        <v>0</v>
      </c>
      <c r="CV26" s="161">
        <f t="shared" si="54"/>
        <v>0</v>
      </c>
      <c r="CW26" s="161">
        <f t="shared" si="54"/>
        <v>0</v>
      </c>
      <c r="CX26" s="161">
        <f t="shared" si="54"/>
        <v>0</v>
      </c>
      <c r="CY26" s="161">
        <f t="shared" si="54"/>
        <v>0</v>
      </c>
      <c r="CZ26" s="161">
        <f t="shared" si="54"/>
        <v>0</v>
      </c>
      <c r="DA26" s="161">
        <f t="shared" si="54"/>
        <v>0</v>
      </c>
      <c r="DB26" s="161">
        <f t="shared" si="54"/>
        <v>0</v>
      </c>
      <c r="DC26" s="161">
        <f t="shared" si="54"/>
        <v>0</v>
      </c>
      <c r="DD26" s="161">
        <f t="shared" si="54"/>
        <v>0</v>
      </c>
      <c r="DE26" s="161">
        <f t="shared" si="54"/>
        <v>0</v>
      </c>
      <c r="DF26" s="161">
        <f t="shared" si="54"/>
        <v>0</v>
      </c>
      <c r="DG26" s="161">
        <f t="shared" si="54"/>
        <v>0</v>
      </c>
      <c r="DH26" s="161">
        <f t="shared" si="54"/>
        <v>0</v>
      </c>
      <c r="DI26" s="161">
        <f t="shared" si="54"/>
        <v>0</v>
      </c>
      <c r="DJ26" s="161">
        <f t="shared" si="54"/>
        <v>0</v>
      </c>
      <c r="DK26" s="161">
        <f t="shared" si="54"/>
        <v>0</v>
      </c>
      <c r="DL26" s="161">
        <f t="shared" si="58"/>
        <v>0</v>
      </c>
      <c r="DM26" s="161">
        <f t="shared" si="59"/>
        <v>0</v>
      </c>
      <c r="DN26" s="161">
        <f t="shared" si="60"/>
        <v>0</v>
      </c>
      <c r="DO26" s="161">
        <f t="shared" si="61"/>
        <v>0</v>
      </c>
      <c r="DP26" s="161">
        <f t="shared" si="62"/>
        <v>0</v>
      </c>
      <c r="DQ26" s="161">
        <f t="shared" si="63"/>
        <v>0</v>
      </c>
      <c r="DR26" s="161">
        <f t="shared" si="64"/>
        <v>0</v>
      </c>
      <c r="DS26" s="161">
        <f t="shared" si="65"/>
        <v>0</v>
      </c>
      <c r="DT26" s="161">
        <f t="shared" si="66"/>
        <v>0</v>
      </c>
      <c r="DU26" s="161">
        <f t="shared" si="67"/>
        <v>0</v>
      </c>
      <c r="DV26" s="161">
        <f t="shared" si="67"/>
        <v>0</v>
      </c>
      <c r="DW26" s="161">
        <f t="shared" si="67"/>
        <v>0</v>
      </c>
      <c r="DX26" s="161">
        <f t="shared" si="67"/>
        <v>0</v>
      </c>
      <c r="DY26" s="161">
        <f t="shared" si="67"/>
        <v>0</v>
      </c>
      <c r="DZ26" s="161">
        <f t="shared" si="67"/>
        <v>0</v>
      </c>
      <c r="EA26" s="161">
        <f t="shared" si="67"/>
        <v>0</v>
      </c>
      <c r="EB26" s="161">
        <f t="shared" si="67"/>
        <v>0</v>
      </c>
      <c r="EC26" s="161">
        <f t="shared" si="67"/>
        <v>0</v>
      </c>
      <c r="ED26" s="161">
        <f t="shared" si="67"/>
        <v>0</v>
      </c>
      <c r="EE26" s="161">
        <f t="shared" si="67"/>
        <v>0</v>
      </c>
      <c r="EF26" s="161">
        <f t="shared" si="67"/>
        <v>0</v>
      </c>
      <c r="EG26" s="161">
        <f t="shared" si="67"/>
        <v>0</v>
      </c>
      <c r="EH26" s="161">
        <f t="shared" si="67"/>
        <v>0</v>
      </c>
      <c r="EI26" s="161">
        <f t="shared" si="67"/>
        <v>0</v>
      </c>
      <c r="EJ26" s="161">
        <f t="shared" si="67"/>
        <v>0</v>
      </c>
      <c r="EK26" s="161">
        <f t="shared" si="67"/>
        <v>0</v>
      </c>
      <c r="EL26" s="161">
        <f t="shared" si="67"/>
        <v>0</v>
      </c>
      <c r="EM26" s="161">
        <f t="shared" si="67"/>
        <v>0</v>
      </c>
      <c r="EN26" s="161">
        <f t="shared" si="67"/>
        <v>0</v>
      </c>
      <c r="EO26" s="161">
        <f t="shared" si="67"/>
        <v>0</v>
      </c>
      <c r="EP26" s="161">
        <f t="shared" si="67"/>
        <v>0</v>
      </c>
      <c r="EQ26" s="161">
        <f t="shared" si="67"/>
        <v>0</v>
      </c>
      <c r="ER26" s="161">
        <f t="shared" si="67"/>
        <v>0</v>
      </c>
      <c r="ES26" s="161">
        <f t="shared" si="67"/>
        <v>0</v>
      </c>
    </row>
    <row r="27" spans="1:149" ht="22.5" customHeight="1" x14ac:dyDescent="0.25">
      <c r="A27" s="146"/>
      <c r="B27" s="63"/>
      <c r="C27" s="76" t="str">
        <f t="shared" si="56"/>
        <v/>
      </c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83"/>
      <c r="CU27" s="165">
        <f t="shared" si="57"/>
        <v>0</v>
      </c>
      <c r="CV27" s="161">
        <f t="shared" si="54"/>
        <v>0</v>
      </c>
      <c r="CW27" s="161">
        <f t="shared" si="54"/>
        <v>0</v>
      </c>
      <c r="CX27" s="161">
        <f t="shared" si="54"/>
        <v>0</v>
      </c>
      <c r="CY27" s="161">
        <f t="shared" si="54"/>
        <v>0</v>
      </c>
      <c r="CZ27" s="161">
        <f t="shared" si="54"/>
        <v>0</v>
      </c>
      <c r="DA27" s="161">
        <f t="shared" si="54"/>
        <v>0</v>
      </c>
      <c r="DB27" s="161">
        <f t="shared" si="54"/>
        <v>0</v>
      </c>
      <c r="DC27" s="161">
        <f t="shared" si="54"/>
        <v>0</v>
      </c>
      <c r="DD27" s="161">
        <f t="shared" si="54"/>
        <v>0</v>
      </c>
      <c r="DE27" s="161">
        <f t="shared" si="54"/>
        <v>0</v>
      </c>
      <c r="DF27" s="161">
        <f t="shared" si="54"/>
        <v>0</v>
      </c>
      <c r="DG27" s="161">
        <f t="shared" si="54"/>
        <v>0</v>
      </c>
      <c r="DH27" s="161">
        <f t="shared" si="54"/>
        <v>0</v>
      </c>
      <c r="DI27" s="161">
        <f t="shared" si="54"/>
        <v>0</v>
      </c>
      <c r="DJ27" s="161">
        <f t="shared" si="54"/>
        <v>0</v>
      </c>
      <c r="DK27" s="161">
        <f t="shared" si="54"/>
        <v>0</v>
      </c>
      <c r="DL27" s="161">
        <f t="shared" si="58"/>
        <v>0</v>
      </c>
      <c r="DM27" s="161">
        <f t="shared" si="59"/>
        <v>0</v>
      </c>
      <c r="DN27" s="161">
        <f t="shared" si="60"/>
        <v>0</v>
      </c>
      <c r="DO27" s="161">
        <f t="shared" si="61"/>
        <v>0</v>
      </c>
      <c r="DP27" s="161">
        <f t="shared" si="62"/>
        <v>0</v>
      </c>
      <c r="DQ27" s="161">
        <f t="shared" si="63"/>
        <v>0</v>
      </c>
      <c r="DR27" s="161">
        <f t="shared" si="64"/>
        <v>0</v>
      </c>
      <c r="DS27" s="161">
        <f t="shared" si="65"/>
        <v>0</v>
      </c>
      <c r="DT27" s="161">
        <f t="shared" si="66"/>
        <v>0</v>
      </c>
      <c r="DU27" s="161">
        <f t="shared" si="67"/>
        <v>0</v>
      </c>
      <c r="DV27" s="161">
        <f t="shared" si="67"/>
        <v>0</v>
      </c>
      <c r="DW27" s="161">
        <f t="shared" si="67"/>
        <v>0</v>
      </c>
      <c r="DX27" s="161">
        <f t="shared" si="67"/>
        <v>0</v>
      </c>
      <c r="DY27" s="161">
        <f t="shared" si="67"/>
        <v>0</v>
      </c>
      <c r="DZ27" s="161">
        <f t="shared" si="67"/>
        <v>0</v>
      </c>
      <c r="EA27" s="161">
        <f t="shared" si="67"/>
        <v>0</v>
      </c>
      <c r="EB27" s="161">
        <f t="shared" si="67"/>
        <v>0</v>
      </c>
      <c r="EC27" s="161">
        <f t="shared" si="67"/>
        <v>0</v>
      </c>
      <c r="ED27" s="161">
        <f t="shared" si="67"/>
        <v>0</v>
      </c>
      <c r="EE27" s="161">
        <f t="shared" si="67"/>
        <v>0</v>
      </c>
      <c r="EF27" s="161">
        <f t="shared" si="67"/>
        <v>0</v>
      </c>
      <c r="EG27" s="161">
        <f t="shared" si="67"/>
        <v>0</v>
      </c>
      <c r="EH27" s="161">
        <f t="shared" si="67"/>
        <v>0</v>
      </c>
      <c r="EI27" s="161">
        <f t="shared" si="67"/>
        <v>0</v>
      </c>
      <c r="EJ27" s="161">
        <f t="shared" si="67"/>
        <v>0</v>
      </c>
      <c r="EK27" s="161">
        <f t="shared" si="67"/>
        <v>0</v>
      </c>
      <c r="EL27" s="161">
        <f t="shared" si="67"/>
        <v>0</v>
      </c>
      <c r="EM27" s="161">
        <f t="shared" si="67"/>
        <v>0</v>
      </c>
      <c r="EN27" s="161">
        <f t="shared" si="67"/>
        <v>0</v>
      </c>
      <c r="EO27" s="161">
        <f t="shared" si="67"/>
        <v>0</v>
      </c>
      <c r="EP27" s="161">
        <f t="shared" si="67"/>
        <v>0</v>
      </c>
      <c r="EQ27" s="161">
        <f t="shared" si="67"/>
        <v>0</v>
      </c>
      <c r="ER27" s="161">
        <f t="shared" si="67"/>
        <v>0</v>
      </c>
      <c r="ES27" s="161">
        <f t="shared" si="67"/>
        <v>0</v>
      </c>
    </row>
    <row r="28" spans="1:149" ht="22.5" customHeight="1" x14ac:dyDescent="0.25">
      <c r="A28" s="146"/>
      <c r="B28" s="63"/>
      <c r="C28" s="76" t="str">
        <f t="shared" si="56"/>
        <v/>
      </c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83"/>
      <c r="CU28" s="165">
        <f t="shared" si="57"/>
        <v>0</v>
      </c>
      <c r="CV28" s="161">
        <f t="shared" si="54"/>
        <v>0</v>
      </c>
      <c r="CW28" s="161">
        <f t="shared" si="54"/>
        <v>0</v>
      </c>
      <c r="CX28" s="161">
        <f t="shared" si="54"/>
        <v>0</v>
      </c>
      <c r="CY28" s="161">
        <f t="shared" si="54"/>
        <v>0</v>
      </c>
      <c r="CZ28" s="161">
        <f t="shared" si="54"/>
        <v>0</v>
      </c>
      <c r="DA28" s="161">
        <f t="shared" si="54"/>
        <v>0</v>
      </c>
      <c r="DB28" s="161">
        <f t="shared" si="54"/>
        <v>0</v>
      </c>
      <c r="DC28" s="161">
        <f t="shared" si="54"/>
        <v>0</v>
      </c>
      <c r="DD28" s="161">
        <f t="shared" si="54"/>
        <v>0</v>
      </c>
      <c r="DE28" s="161">
        <f t="shared" si="54"/>
        <v>0</v>
      </c>
      <c r="DF28" s="161">
        <f t="shared" si="54"/>
        <v>0</v>
      </c>
      <c r="DG28" s="161">
        <f t="shared" si="54"/>
        <v>0</v>
      </c>
      <c r="DH28" s="161">
        <f t="shared" si="54"/>
        <v>0</v>
      </c>
      <c r="DI28" s="161">
        <f t="shared" si="54"/>
        <v>0</v>
      </c>
      <c r="DJ28" s="161">
        <f t="shared" si="54"/>
        <v>0</v>
      </c>
      <c r="DK28" s="161">
        <f t="shared" si="54"/>
        <v>0</v>
      </c>
      <c r="DL28" s="161">
        <f t="shared" si="58"/>
        <v>0</v>
      </c>
      <c r="DM28" s="161">
        <f t="shared" si="59"/>
        <v>0</v>
      </c>
      <c r="DN28" s="161">
        <f t="shared" si="60"/>
        <v>0</v>
      </c>
      <c r="DO28" s="161">
        <f t="shared" si="61"/>
        <v>0</v>
      </c>
      <c r="DP28" s="161">
        <f t="shared" si="62"/>
        <v>0</v>
      </c>
      <c r="DQ28" s="161">
        <f t="shared" si="63"/>
        <v>0</v>
      </c>
      <c r="DR28" s="161">
        <f t="shared" si="64"/>
        <v>0</v>
      </c>
      <c r="DS28" s="161">
        <f t="shared" si="65"/>
        <v>0</v>
      </c>
      <c r="DT28" s="161">
        <f t="shared" si="66"/>
        <v>0</v>
      </c>
      <c r="DU28" s="161">
        <f t="shared" si="67"/>
        <v>0</v>
      </c>
      <c r="DV28" s="161">
        <f t="shared" si="67"/>
        <v>0</v>
      </c>
      <c r="DW28" s="161">
        <f t="shared" si="67"/>
        <v>0</v>
      </c>
      <c r="DX28" s="161">
        <f t="shared" si="67"/>
        <v>0</v>
      </c>
      <c r="DY28" s="161">
        <f t="shared" si="67"/>
        <v>0</v>
      </c>
      <c r="DZ28" s="161">
        <f t="shared" si="67"/>
        <v>0</v>
      </c>
      <c r="EA28" s="161">
        <f t="shared" si="67"/>
        <v>0</v>
      </c>
      <c r="EB28" s="161">
        <f t="shared" si="67"/>
        <v>0</v>
      </c>
      <c r="EC28" s="161">
        <f t="shared" si="67"/>
        <v>0</v>
      </c>
      <c r="ED28" s="161">
        <f t="shared" si="67"/>
        <v>0</v>
      </c>
      <c r="EE28" s="161">
        <f t="shared" si="67"/>
        <v>0</v>
      </c>
      <c r="EF28" s="161">
        <f t="shared" si="67"/>
        <v>0</v>
      </c>
      <c r="EG28" s="161">
        <f t="shared" si="67"/>
        <v>0</v>
      </c>
      <c r="EH28" s="161">
        <f t="shared" si="67"/>
        <v>0</v>
      </c>
      <c r="EI28" s="161">
        <f t="shared" si="67"/>
        <v>0</v>
      </c>
      <c r="EJ28" s="161">
        <f t="shared" si="67"/>
        <v>0</v>
      </c>
      <c r="EK28" s="161">
        <f t="shared" si="67"/>
        <v>0</v>
      </c>
      <c r="EL28" s="161">
        <f t="shared" si="67"/>
        <v>0</v>
      </c>
      <c r="EM28" s="161">
        <f t="shared" si="67"/>
        <v>0</v>
      </c>
      <c r="EN28" s="161">
        <f t="shared" si="67"/>
        <v>0</v>
      </c>
      <c r="EO28" s="161">
        <f t="shared" si="67"/>
        <v>0</v>
      </c>
      <c r="EP28" s="161">
        <f t="shared" si="67"/>
        <v>0</v>
      </c>
      <c r="EQ28" s="161">
        <f t="shared" si="67"/>
        <v>0</v>
      </c>
      <c r="ER28" s="161">
        <f t="shared" si="67"/>
        <v>0</v>
      </c>
      <c r="ES28" s="161">
        <f t="shared" si="67"/>
        <v>0</v>
      </c>
    </row>
    <row r="29" spans="1:149" ht="22.5" customHeight="1" x14ac:dyDescent="0.25">
      <c r="A29" s="146"/>
      <c r="B29" s="63"/>
      <c r="C29" s="76" t="str">
        <f t="shared" si="56"/>
        <v/>
      </c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83"/>
      <c r="CU29" s="165">
        <f t="shared" si="57"/>
        <v>0</v>
      </c>
      <c r="CV29" s="161">
        <f t="shared" si="54"/>
        <v>0</v>
      </c>
      <c r="CW29" s="161">
        <f t="shared" si="54"/>
        <v>0</v>
      </c>
      <c r="CX29" s="161">
        <f t="shared" si="54"/>
        <v>0</v>
      </c>
      <c r="CY29" s="161">
        <f t="shared" si="54"/>
        <v>0</v>
      </c>
      <c r="CZ29" s="161">
        <f t="shared" si="54"/>
        <v>0</v>
      </c>
      <c r="DA29" s="161">
        <f t="shared" si="54"/>
        <v>0</v>
      </c>
      <c r="DB29" s="161">
        <f t="shared" si="54"/>
        <v>0</v>
      </c>
      <c r="DC29" s="161">
        <f t="shared" si="54"/>
        <v>0</v>
      </c>
      <c r="DD29" s="161">
        <f t="shared" si="54"/>
        <v>0</v>
      </c>
      <c r="DE29" s="161">
        <f t="shared" si="54"/>
        <v>0</v>
      </c>
      <c r="DF29" s="161">
        <f t="shared" si="54"/>
        <v>0</v>
      </c>
      <c r="DG29" s="161">
        <f t="shared" si="54"/>
        <v>0</v>
      </c>
      <c r="DH29" s="161">
        <f t="shared" si="54"/>
        <v>0</v>
      </c>
      <c r="DI29" s="161">
        <f t="shared" si="54"/>
        <v>0</v>
      </c>
      <c r="DJ29" s="161">
        <f t="shared" si="54"/>
        <v>0</v>
      </c>
      <c r="DK29" s="161">
        <f t="shared" si="54"/>
        <v>0</v>
      </c>
      <c r="DL29" s="161">
        <f t="shared" si="58"/>
        <v>0</v>
      </c>
      <c r="DM29" s="161">
        <f t="shared" si="59"/>
        <v>0</v>
      </c>
      <c r="DN29" s="161">
        <f t="shared" si="60"/>
        <v>0</v>
      </c>
      <c r="DO29" s="161">
        <f t="shared" si="61"/>
        <v>0</v>
      </c>
      <c r="DP29" s="161">
        <f t="shared" si="62"/>
        <v>0</v>
      </c>
      <c r="DQ29" s="161">
        <f t="shared" si="63"/>
        <v>0</v>
      </c>
      <c r="DR29" s="161">
        <f t="shared" si="64"/>
        <v>0</v>
      </c>
      <c r="DS29" s="161">
        <f t="shared" si="65"/>
        <v>0</v>
      </c>
      <c r="DT29" s="161">
        <f t="shared" si="66"/>
        <v>0</v>
      </c>
      <c r="DU29" s="161">
        <f t="shared" si="67"/>
        <v>0</v>
      </c>
      <c r="DV29" s="161">
        <f t="shared" si="67"/>
        <v>0</v>
      </c>
      <c r="DW29" s="161">
        <f t="shared" si="67"/>
        <v>0</v>
      </c>
      <c r="DX29" s="161">
        <f t="shared" si="67"/>
        <v>0</v>
      </c>
      <c r="DY29" s="161">
        <f t="shared" si="67"/>
        <v>0</v>
      </c>
      <c r="DZ29" s="161">
        <f t="shared" si="67"/>
        <v>0</v>
      </c>
      <c r="EA29" s="161">
        <f t="shared" si="67"/>
        <v>0</v>
      </c>
      <c r="EB29" s="161">
        <f t="shared" si="67"/>
        <v>0</v>
      </c>
      <c r="EC29" s="161">
        <f t="shared" si="67"/>
        <v>0</v>
      </c>
      <c r="ED29" s="161">
        <f t="shared" si="67"/>
        <v>0</v>
      </c>
      <c r="EE29" s="161">
        <f t="shared" si="67"/>
        <v>0</v>
      </c>
      <c r="EF29" s="161">
        <f t="shared" si="67"/>
        <v>0</v>
      </c>
      <c r="EG29" s="161">
        <f t="shared" si="67"/>
        <v>0</v>
      </c>
      <c r="EH29" s="161">
        <f t="shared" si="67"/>
        <v>0</v>
      </c>
      <c r="EI29" s="161">
        <f t="shared" si="67"/>
        <v>0</v>
      </c>
      <c r="EJ29" s="161">
        <f t="shared" si="67"/>
        <v>0</v>
      </c>
      <c r="EK29" s="161">
        <f t="shared" si="67"/>
        <v>0</v>
      </c>
      <c r="EL29" s="161">
        <f t="shared" si="67"/>
        <v>0</v>
      </c>
      <c r="EM29" s="161">
        <f t="shared" si="67"/>
        <v>0</v>
      </c>
      <c r="EN29" s="161">
        <f t="shared" si="67"/>
        <v>0</v>
      </c>
      <c r="EO29" s="161">
        <f t="shared" si="67"/>
        <v>0</v>
      </c>
      <c r="EP29" s="161">
        <f t="shared" si="67"/>
        <v>0</v>
      </c>
      <c r="EQ29" s="161">
        <f t="shared" si="67"/>
        <v>0</v>
      </c>
      <c r="ER29" s="161">
        <f t="shared" si="67"/>
        <v>0</v>
      </c>
      <c r="ES29" s="161">
        <f t="shared" si="67"/>
        <v>0</v>
      </c>
    </row>
    <row r="30" spans="1:149" ht="22.5" customHeight="1" x14ac:dyDescent="0.25">
      <c r="A30" s="146"/>
      <c r="B30" s="63"/>
      <c r="C30" s="76" t="str">
        <f t="shared" si="56"/>
        <v/>
      </c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83"/>
      <c r="CU30" s="165">
        <f t="shared" si="57"/>
        <v>0</v>
      </c>
      <c r="CV30" s="161">
        <f t="shared" si="54"/>
        <v>0</v>
      </c>
      <c r="CW30" s="161">
        <f t="shared" si="54"/>
        <v>0</v>
      </c>
      <c r="CX30" s="161">
        <f t="shared" si="54"/>
        <v>0</v>
      </c>
      <c r="CY30" s="161">
        <f t="shared" si="54"/>
        <v>0</v>
      </c>
      <c r="CZ30" s="161">
        <f t="shared" si="54"/>
        <v>0</v>
      </c>
      <c r="DA30" s="161">
        <f t="shared" si="54"/>
        <v>0</v>
      </c>
      <c r="DB30" s="161">
        <f t="shared" si="54"/>
        <v>0</v>
      </c>
      <c r="DC30" s="161">
        <f t="shared" si="54"/>
        <v>0</v>
      </c>
      <c r="DD30" s="161">
        <f t="shared" si="54"/>
        <v>0</v>
      </c>
      <c r="DE30" s="161">
        <f t="shared" si="54"/>
        <v>0</v>
      </c>
      <c r="DF30" s="161">
        <f t="shared" si="54"/>
        <v>0</v>
      </c>
      <c r="DG30" s="161">
        <f t="shared" si="54"/>
        <v>0</v>
      </c>
      <c r="DH30" s="161">
        <f t="shared" si="54"/>
        <v>0</v>
      </c>
      <c r="DI30" s="161">
        <f t="shared" si="54"/>
        <v>0</v>
      </c>
      <c r="DJ30" s="161">
        <f t="shared" si="54"/>
        <v>0</v>
      </c>
      <c r="DK30" s="161">
        <f t="shared" si="54"/>
        <v>0</v>
      </c>
      <c r="DL30" s="161">
        <f t="shared" si="58"/>
        <v>0</v>
      </c>
      <c r="DM30" s="161">
        <f t="shared" si="59"/>
        <v>0</v>
      </c>
      <c r="DN30" s="161">
        <f t="shared" si="60"/>
        <v>0</v>
      </c>
      <c r="DO30" s="161">
        <f t="shared" si="61"/>
        <v>0</v>
      </c>
      <c r="DP30" s="161">
        <f t="shared" si="62"/>
        <v>0</v>
      </c>
      <c r="DQ30" s="161">
        <f t="shared" si="63"/>
        <v>0</v>
      </c>
      <c r="DR30" s="161">
        <f t="shared" si="64"/>
        <v>0</v>
      </c>
      <c r="DS30" s="161">
        <f t="shared" si="65"/>
        <v>0</v>
      </c>
      <c r="DT30" s="161">
        <f t="shared" si="66"/>
        <v>0</v>
      </c>
      <c r="DU30" s="161">
        <f t="shared" si="67"/>
        <v>0</v>
      </c>
      <c r="DV30" s="161">
        <f t="shared" si="67"/>
        <v>0</v>
      </c>
      <c r="DW30" s="161">
        <f t="shared" si="67"/>
        <v>0</v>
      </c>
      <c r="DX30" s="161">
        <f t="shared" si="67"/>
        <v>0</v>
      </c>
      <c r="DY30" s="161">
        <f t="shared" si="67"/>
        <v>0</v>
      </c>
      <c r="DZ30" s="161">
        <f t="shared" si="67"/>
        <v>0</v>
      </c>
      <c r="EA30" s="161">
        <f t="shared" si="67"/>
        <v>0</v>
      </c>
      <c r="EB30" s="161">
        <f t="shared" si="67"/>
        <v>0</v>
      </c>
      <c r="EC30" s="161">
        <f t="shared" si="67"/>
        <v>0</v>
      </c>
      <c r="ED30" s="161">
        <f t="shared" si="67"/>
        <v>0</v>
      </c>
      <c r="EE30" s="161">
        <f t="shared" si="67"/>
        <v>0</v>
      </c>
      <c r="EF30" s="161">
        <f t="shared" si="67"/>
        <v>0</v>
      </c>
      <c r="EG30" s="161">
        <f t="shared" si="67"/>
        <v>0</v>
      </c>
      <c r="EH30" s="161">
        <f t="shared" si="67"/>
        <v>0</v>
      </c>
      <c r="EI30" s="161">
        <f t="shared" si="67"/>
        <v>0</v>
      </c>
      <c r="EJ30" s="161">
        <f t="shared" si="67"/>
        <v>0</v>
      </c>
      <c r="EK30" s="161">
        <f t="shared" si="67"/>
        <v>0</v>
      </c>
      <c r="EL30" s="161">
        <f t="shared" si="67"/>
        <v>0</v>
      </c>
      <c r="EM30" s="161">
        <f t="shared" si="67"/>
        <v>0</v>
      </c>
      <c r="EN30" s="161">
        <f t="shared" si="67"/>
        <v>0</v>
      </c>
      <c r="EO30" s="161">
        <f t="shared" si="67"/>
        <v>0</v>
      </c>
      <c r="EP30" s="161">
        <f t="shared" si="67"/>
        <v>0</v>
      </c>
      <c r="EQ30" s="161">
        <f t="shared" si="67"/>
        <v>0</v>
      </c>
      <c r="ER30" s="161">
        <f t="shared" si="67"/>
        <v>0</v>
      </c>
      <c r="ES30" s="161">
        <f t="shared" si="67"/>
        <v>0</v>
      </c>
    </row>
    <row r="31" spans="1:149" ht="22.5" customHeight="1" x14ac:dyDescent="0.25">
      <c r="A31" s="146"/>
      <c r="B31" s="63"/>
      <c r="C31" s="76" t="str">
        <f t="shared" si="56"/>
        <v/>
      </c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83"/>
      <c r="CU31" s="165">
        <f t="shared" si="57"/>
        <v>0</v>
      </c>
      <c r="CV31" s="161">
        <f t="shared" si="54"/>
        <v>0</v>
      </c>
      <c r="CW31" s="161">
        <f t="shared" si="54"/>
        <v>0</v>
      </c>
      <c r="CX31" s="161">
        <f t="shared" si="54"/>
        <v>0</v>
      </c>
      <c r="CY31" s="161">
        <f t="shared" si="54"/>
        <v>0</v>
      </c>
      <c r="CZ31" s="161">
        <f t="shared" si="54"/>
        <v>0</v>
      </c>
      <c r="DA31" s="161">
        <f t="shared" si="54"/>
        <v>0</v>
      </c>
      <c r="DB31" s="161">
        <f t="shared" si="54"/>
        <v>0</v>
      </c>
      <c r="DC31" s="161">
        <f t="shared" si="54"/>
        <v>0</v>
      </c>
      <c r="DD31" s="161">
        <f t="shared" si="54"/>
        <v>0</v>
      </c>
      <c r="DE31" s="161">
        <f t="shared" si="54"/>
        <v>0</v>
      </c>
      <c r="DF31" s="161">
        <f t="shared" si="54"/>
        <v>0</v>
      </c>
      <c r="DG31" s="161">
        <f t="shared" si="54"/>
        <v>0</v>
      </c>
      <c r="DH31" s="161">
        <f t="shared" si="54"/>
        <v>0</v>
      </c>
      <c r="DI31" s="161">
        <f t="shared" si="54"/>
        <v>0</v>
      </c>
      <c r="DJ31" s="161">
        <f t="shared" si="54"/>
        <v>0</v>
      </c>
      <c r="DK31" s="161">
        <f t="shared" si="54"/>
        <v>0</v>
      </c>
      <c r="DL31" s="161">
        <f t="shared" si="58"/>
        <v>0</v>
      </c>
      <c r="DM31" s="161">
        <f t="shared" si="59"/>
        <v>0</v>
      </c>
      <c r="DN31" s="161">
        <f t="shared" si="60"/>
        <v>0</v>
      </c>
      <c r="DO31" s="161">
        <f t="shared" si="61"/>
        <v>0</v>
      </c>
      <c r="DP31" s="161">
        <f t="shared" si="62"/>
        <v>0</v>
      </c>
      <c r="DQ31" s="161">
        <f t="shared" si="63"/>
        <v>0</v>
      </c>
      <c r="DR31" s="161">
        <f t="shared" si="64"/>
        <v>0</v>
      </c>
      <c r="DS31" s="161">
        <f t="shared" si="65"/>
        <v>0</v>
      </c>
      <c r="DT31" s="161">
        <f t="shared" si="66"/>
        <v>0</v>
      </c>
      <c r="DU31" s="161">
        <f t="shared" si="67"/>
        <v>0</v>
      </c>
      <c r="DV31" s="161">
        <f t="shared" si="67"/>
        <v>0</v>
      </c>
      <c r="DW31" s="161">
        <f t="shared" si="67"/>
        <v>0</v>
      </c>
      <c r="DX31" s="161">
        <f t="shared" si="67"/>
        <v>0</v>
      </c>
      <c r="DY31" s="161">
        <f t="shared" si="67"/>
        <v>0</v>
      </c>
      <c r="DZ31" s="161">
        <f t="shared" si="67"/>
        <v>0</v>
      </c>
      <c r="EA31" s="161">
        <f t="shared" si="67"/>
        <v>0</v>
      </c>
      <c r="EB31" s="161">
        <f t="shared" si="67"/>
        <v>0</v>
      </c>
      <c r="EC31" s="161">
        <f t="shared" si="67"/>
        <v>0</v>
      </c>
      <c r="ED31" s="161">
        <f t="shared" si="67"/>
        <v>0</v>
      </c>
      <c r="EE31" s="161">
        <f t="shared" si="67"/>
        <v>0</v>
      </c>
      <c r="EF31" s="161">
        <f t="shared" si="67"/>
        <v>0</v>
      </c>
      <c r="EG31" s="161">
        <f t="shared" si="67"/>
        <v>0</v>
      </c>
      <c r="EH31" s="161">
        <f t="shared" si="67"/>
        <v>0</v>
      </c>
      <c r="EI31" s="161">
        <f t="shared" si="67"/>
        <v>0</v>
      </c>
      <c r="EJ31" s="161">
        <f t="shared" si="67"/>
        <v>0</v>
      </c>
      <c r="EK31" s="161">
        <f t="shared" si="67"/>
        <v>0</v>
      </c>
      <c r="EL31" s="161">
        <f t="shared" si="67"/>
        <v>0</v>
      </c>
      <c r="EM31" s="161">
        <f t="shared" si="67"/>
        <v>0</v>
      </c>
      <c r="EN31" s="161">
        <f t="shared" si="67"/>
        <v>0</v>
      </c>
      <c r="EO31" s="161">
        <f t="shared" si="67"/>
        <v>0</v>
      </c>
      <c r="EP31" s="161">
        <f t="shared" si="67"/>
        <v>0</v>
      </c>
      <c r="EQ31" s="161">
        <f t="shared" si="67"/>
        <v>0</v>
      </c>
      <c r="ER31" s="161">
        <f t="shared" si="67"/>
        <v>0</v>
      </c>
      <c r="ES31" s="161">
        <f t="shared" si="67"/>
        <v>0</v>
      </c>
    </row>
    <row r="32" spans="1:149" ht="22.5" customHeight="1" x14ac:dyDescent="0.25">
      <c r="A32" s="146"/>
      <c r="B32" s="63"/>
      <c r="C32" s="76" t="str">
        <f t="shared" si="56"/>
        <v/>
      </c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83"/>
      <c r="CU32" s="165">
        <f t="shared" si="57"/>
        <v>0</v>
      </c>
      <c r="CV32" s="161">
        <f t="shared" si="54"/>
        <v>0</v>
      </c>
      <c r="CW32" s="161">
        <f t="shared" si="54"/>
        <v>0</v>
      </c>
      <c r="CX32" s="161">
        <f t="shared" si="54"/>
        <v>0</v>
      </c>
      <c r="CY32" s="161">
        <f t="shared" si="54"/>
        <v>0</v>
      </c>
      <c r="CZ32" s="161">
        <f t="shared" si="54"/>
        <v>0</v>
      </c>
      <c r="DA32" s="161">
        <f t="shared" si="54"/>
        <v>0</v>
      </c>
      <c r="DB32" s="161">
        <f t="shared" si="54"/>
        <v>0</v>
      </c>
      <c r="DC32" s="161">
        <f t="shared" si="54"/>
        <v>0</v>
      </c>
      <c r="DD32" s="161">
        <f t="shared" si="54"/>
        <v>0</v>
      </c>
      <c r="DE32" s="161">
        <f t="shared" si="54"/>
        <v>0</v>
      </c>
      <c r="DF32" s="161">
        <f t="shared" si="54"/>
        <v>0</v>
      </c>
      <c r="DG32" s="161">
        <f t="shared" si="54"/>
        <v>0</v>
      </c>
      <c r="DH32" s="161">
        <f t="shared" si="54"/>
        <v>0</v>
      </c>
      <c r="DI32" s="161">
        <f t="shared" si="54"/>
        <v>0</v>
      </c>
      <c r="DJ32" s="161">
        <f t="shared" si="54"/>
        <v>0</v>
      </c>
      <c r="DK32" s="161">
        <f t="shared" si="54"/>
        <v>0</v>
      </c>
      <c r="DL32" s="161">
        <f t="shared" si="58"/>
        <v>0</v>
      </c>
      <c r="DM32" s="161">
        <f t="shared" si="59"/>
        <v>0</v>
      </c>
      <c r="DN32" s="161">
        <f t="shared" si="60"/>
        <v>0</v>
      </c>
      <c r="DO32" s="161">
        <f t="shared" si="61"/>
        <v>0</v>
      </c>
      <c r="DP32" s="161">
        <f t="shared" si="62"/>
        <v>0</v>
      </c>
      <c r="DQ32" s="161">
        <f t="shared" si="63"/>
        <v>0</v>
      </c>
      <c r="DR32" s="161">
        <f t="shared" si="64"/>
        <v>0</v>
      </c>
      <c r="DS32" s="161">
        <f t="shared" si="65"/>
        <v>0</v>
      </c>
      <c r="DT32" s="161">
        <f t="shared" si="66"/>
        <v>0</v>
      </c>
      <c r="DU32" s="161">
        <f t="shared" si="67"/>
        <v>0</v>
      </c>
      <c r="DV32" s="161">
        <f t="shared" si="67"/>
        <v>0</v>
      </c>
      <c r="DW32" s="161">
        <f t="shared" si="67"/>
        <v>0</v>
      </c>
      <c r="DX32" s="161">
        <f t="shared" si="67"/>
        <v>0</v>
      </c>
      <c r="DY32" s="161">
        <f t="shared" si="67"/>
        <v>0</v>
      </c>
      <c r="DZ32" s="161">
        <f t="shared" si="67"/>
        <v>0</v>
      </c>
      <c r="EA32" s="161">
        <f t="shared" si="67"/>
        <v>0</v>
      </c>
      <c r="EB32" s="161">
        <f t="shared" si="67"/>
        <v>0</v>
      </c>
      <c r="EC32" s="161">
        <f t="shared" si="67"/>
        <v>0</v>
      </c>
      <c r="ED32" s="161">
        <f t="shared" si="67"/>
        <v>0</v>
      </c>
      <c r="EE32" s="161">
        <f t="shared" si="67"/>
        <v>0</v>
      </c>
      <c r="EF32" s="161">
        <f t="shared" si="67"/>
        <v>0</v>
      </c>
      <c r="EG32" s="161">
        <f t="shared" si="67"/>
        <v>0</v>
      </c>
      <c r="EH32" s="161">
        <f t="shared" si="67"/>
        <v>0</v>
      </c>
      <c r="EI32" s="161">
        <f t="shared" si="67"/>
        <v>0</v>
      </c>
      <c r="EJ32" s="161">
        <f t="shared" si="67"/>
        <v>0</v>
      </c>
      <c r="EK32" s="161">
        <f t="shared" si="67"/>
        <v>0</v>
      </c>
      <c r="EL32" s="161">
        <f t="shared" si="67"/>
        <v>0</v>
      </c>
      <c r="EM32" s="161">
        <f t="shared" si="67"/>
        <v>0</v>
      </c>
      <c r="EN32" s="161">
        <f t="shared" si="67"/>
        <v>0</v>
      </c>
      <c r="EO32" s="161">
        <f t="shared" si="67"/>
        <v>0</v>
      </c>
      <c r="EP32" s="161">
        <f t="shared" si="67"/>
        <v>0</v>
      </c>
      <c r="EQ32" s="161">
        <f t="shared" si="67"/>
        <v>0</v>
      </c>
      <c r="ER32" s="161">
        <f t="shared" si="67"/>
        <v>0</v>
      </c>
      <c r="ES32" s="161">
        <f t="shared" si="67"/>
        <v>0</v>
      </c>
    </row>
    <row r="33" spans="1:149" ht="22.5" customHeight="1" thickBot="1" x14ac:dyDescent="0.3">
      <c r="A33" s="146"/>
      <c r="B33" s="63"/>
      <c r="C33" s="76" t="str">
        <f t="shared" si="56"/>
        <v/>
      </c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83"/>
      <c r="CU33" s="165">
        <f t="shared" si="57"/>
        <v>0</v>
      </c>
      <c r="CV33" s="161">
        <f t="shared" si="54"/>
        <v>0</v>
      </c>
      <c r="CW33" s="161">
        <f t="shared" si="54"/>
        <v>0</v>
      </c>
      <c r="CX33" s="161">
        <f t="shared" si="54"/>
        <v>0</v>
      </c>
      <c r="CY33" s="161">
        <f t="shared" si="54"/>
        <v>0</v>
      </c>
      <c r="CZ33" s="161">
        <f t="shared" si="54"/>
        <v>0</v>
      </c>
      <c r="DA33" s="161">
        <f t="shared" si="54"/>
        <v>0</v>
      </c>
      <c r="DB33" s="161">
        <f t="shared" si="54"/>
        <v>0</v>
      </c>
      <c r="DC33" s="161">
        <f t="shared" si="54"/>
        <v>0</v>
      </c>
      <c r="DD33" s="161">
        <f t="shared" si="54"/>
        <v>0</v>
      </c>
      <c r="DE33" s="161">
        <f t="shared" si="54"/>
        <v>0</v>
      </c>
      <c r="DF33" s="161">
        <f t="shared" si="54"/>
        <v>0</v>
      </c>
      <c r="DG33" s="161">
        <f t="shared" si="54"/>
        <v>0</v>
      </c>
      <c r="DH33" s="161">
        <f t="shared" si="54"/>
        <v>0</v>
      </c>
      <c r="DI33" s="161">
        <f t="shared" si="54"/>
        <v>0</v>
      </c>
      <c r="DJ33" s="161">
        <f t="shared" si="54"/>
        <v>0</v>
      </c>
      <c r="DK33" s="161">
        <f t="shared" si="54"/>
        <v>0</v>
      </c>
      <c r="DL33" s="161">
        <f t="shared" si="58"/>
        <v>0</v>
      </c>
      <c r="DM33" s="161">
        <f t="shared" si="59"/>
        <v>0</v>
      </c>
      <c r="DN33" s="161">
        <f t="shared" si="60"/>
        <v>0</v>
      </c>
      <c r="DO33" s="161">
        <f t="shared" si="61"/>
        <v>0</v>
      </c>
      <c r="DP33" s="161">
        <f t="shared" si="62"/>
        <v>0</v>
      </c>
      <c r="DQ33" s="161">
        <f t="shared" si="63"/>
        <v>0</v>
      </c>
      <c r="DR33" s="161">
        <f t="shared" si="64"/>
        <v>0</v>
      </c>
      <c r="DS33" s="161">
        <f t="shared" si="65"/>
        <v>0</v>
      </c>
      <c r="DT33" s="161">
        <f t="shared" si="66"/>
        <v>0</v>
      </c>
      <c r="DU33" s="161">
        <f t="shared" si="67"/>
        <v>0</v>
      </c>
      <c r="DV33" s="161">
        <f t="shared" si="67"/>
        <v>0</v>
      </c>
      <c r="DW33" s="161">
        <f t="shared" si="67"/>
        <v>0</v>
      </c>
      <c r="DX33" s="161">
        <f t="shared" si="67"/>
        <v>0</v>
      </c>
      <c r="DY33" s="161">
        <f t="shared" si="67"/>
        <v>0</v>
      </c>
      <c r="DZ33" s="161">
        <f t="shared" si="67"/>
        <v>0</v>
      </c>
      <c r="EA33" s="161">
        <f t="shared" si="67"/>
        <v>0</v>
      </c>
      <c r="EB33" s="161">
        <f t="shared" si="67"/>
        <v>0</v>
      </c>
      <c r="EC33" s="161">
        <f t="shared" si="67"/>
        <v>0</v>
      </c>
      <c r="ED33" s="161">
        <f t="shared" si="67"/>
        <v>0</v>
      </c>
      <c r="EE33" s="161">
        <f t="shared" si="67"/>
        <v>0</v>
      </c>
      <c r="EF33" s="161">
        <f t="shared" si="67"/>
        <v>0</v>
      </c>
      <c r="EG33" s="161">
        <f t="shared" si="67"/>
        <v>0</v>
      </c>
      <c r="EH33" s="161">
        <f t="shared" si="67"/>
        <v>0</v>
      </c>
      <c r="EI33" s="161">
        <f t="shared" si="67"/>
        <v>0</v>
      </c>
      <c r="EJ33" s="161">
        <f t="shared" si="67"/>
        <v>0</v>
      </c>
      <c r="EK33" s="161">
        <f t="shared" si="67"/>
        <v>0</v>
      </c>
      <c r="EL33" s="161">
        <f t="shared" si="67"/>
        <v>0</v>
      </c>
      <c r="EM33" s="161">
        <f t="shared" si="67"/>
        <v>0</v>
      </c>
      <c r="EN33" s="161">
        <f t="shared" si="67"/>
        <v>0</v>
      </c>
      <c r="EO33" s="161">
        <f t="shared" si="67"/>
        <v>0</v>
      </c>
      <c r="EP33" s="161">
        <f t="shared" si="67"/>
        <v>0</v>
      </c>
      <c r="EQ33" s="161">
        <f t="shared" si="67"/>
        <v>0</v>
      </c>
      <c r="ER33" s="161">
        <f t="shared" si="67"/>
        <v>0</v>
      </c>
      <c r="ES33" s="161">
        <f t="shared" si="67"/>
        <v>0</v>
      </c>
    </row>
    <row r="34" spans="1:149" ht="22.5" customHeight="1" thickBot="1" x14ac:dyDescent="0.3">
      <c r="A34" s="61"/>
      <c r="B34" s="66" t="s">
        <v>68</v>
      </c>
      <c r="C34" s="78">
        <f>SUM(C24:C33)</f>
        <v>0</v>
      </c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92"/>
      <c r="CU34" s="165">
        <f t="shared" si="57"/>
        <v>0</v>
      </c>
      <c r="CV34" s="161">
        <f t="shared" si="54"/>
        <v>0</v>
      </c>
      <c r="CW34" s="161">
        <f t="shared" si="54"/>
        <v>0</v>
      </c>
      <c r="CX34" s="161">
        <f t="shared" si="54"/>
        <v>0</v>
      </c>
      <c r="CY34" s="161">
        <f t="shared" si="54"/>
        <v>0</v>
      </c>
      <c r="CZ34" s="161">
        <f t="shared" si="54"/>
        <v>0</v>
      </c>
      <c r="DA34" s="161">
        <f t="shared" si="54"/>
        <v>0</v>
      </c>
      <c r="DB34" s="161">
        <f t="shared" si="54"/>
        <v>0</v>
      </c>
      <c r="DC34" s="161">
        <f t="shared" si="54"/>
        <v>0</v>
      </c>
      <c r="DD34" s="161">
        <f t="shared" si="54"/>
        <v>0</v>
      </c>
      <c r="DE34" s="161">
        <f t="shared" si="54"/>
        <v>0</v>
      </c>
      <c r="DF34" s="161">
        <f t="shared" si="54"/>
        <v>0</v>
      </c>
      <c r="DG34" s="161">
        <f t="shared" si="54"/>
        <v>0</v>
      </c>
      <c r="DH34" s="161">
        <f t="shared" si="54"/>
        <v>0</v>
      </c>
      <c r="DI34" s="161">
        <f t="shared" si="54"/>
        <v>0</v>
      </c>
      <c r="DJ34" s="161">
        <f t="shared" si="54"/>
        <v>0</v>
      </c>
      <c r="DK34" s="161">
        <f t="shared" si="54"/>
        <v>0</v>
      </c>
      <c r="DL34" s="161">
        <f t="shared" si="58"/>
        <v>0</v>
      </c>
      <c r="DM34" s="161">
        <f t="shared" si="59"/>
        <v>0</v>
      </c>
      <c r="DN34" s="161">
        <f t="shared" si="60"/>
        <v>0</v>
      </c>
      <c r="DO34" s="161">
        <f t="shared" si="61"/>
        <v>0</v>
      </c>
      <c r="DP34" s="161">
        <f t="shared" si="62"/>
        <v>0</v>
      </c>
      <c r="DQ34" s="161">
        <f t="shared" si="63"/>
        <v>0</v>
      </c>
      <c r="DR34" s="161">
        <f t="shared" si="64"/>
        <v>0</v>
      </c>
      <c r="DS34" s="161">
        <f t="shared" si="65"/>
        <v>0</v>
      </c>
      <c r="DT34" s="161">
        <f t="shared" si="66"/>
        <v>0</v>
      </c>
      <c r="DU34" s="161">
        <f t="shared" si="67"/>
        <v>0</v>
      </c>
      <c r="DV34" s="161">
        <f t="shared" si="67"/>
        <v>0</v>
      </c>
      <c r="DW34" s="161">
        <f t="shared" si="67"/>
        <v>0</v>
      </c>
      <c r="DX34" s="161">
        <f t="shared" si="67"/>
        <v>0</v>
      </c>
      <c r="DY34" s="161">
        <f t="shared" si="67"/>
        <v>0</v>
      </c>
      <c r="DZ34" s="161">
        <f t="shared" ref="DZ34:ES34" si="68">IF(AH34="",0,AH34)</f>
        <v>0</v>
      </c>
      <c r="EA34" s="161">
        <f t="shared" si="68"/>
        <v>0</v>
      </c>
      <c r="EB34" s="161">
        <f t="shared" si="68"/>
        <v>0</v>
      </c>
      <c r="EC34" s="161">
        <f t="shared" si="68"/>
        <v>0</v>
      </c>
      <c r="ED34" s="161">
        <f t="shared" si="68"/>
        <v>0</v>
      </c>
      <c r="EE34" s="161">
        <f t="shared" si="68"/>
        <v>0</v>
      </c>
      <c r="EF34" s="161">
        <f t="shared" si="68"/>
        <v>0</v>
      </c>
      <c r="EG34" s="161">
        <f t="shared" si="68"/>
        <v>0</v>
      </c>
      <c r="EH34" s="161">
        <f t="shared" si="68"/>
        <v>0</v>
      </c>
      <c r="EI34" s="161">
        <f t="shared" si="68"/>
        <v>0</v>
      </c>
      <c r="EJ34" s="161">
        <f t="shared" si="68"/>
        <v>0</v>
      </c>
      <c r="EK34" s="161">
        <f t="shared" si="68"/>
        <v>0</v>
      </c>
      <c r="EL34" s="161">
        <f t="shared" si="68"/>
        <v>0</v>
      </c>
      <c r="EM34" s="161">
        <f t="shared" si="68"/>
        <v>0</v>
      </c>
      <c r="EN34" s="161">
        <f t="shared" si="68"/>
        <v>0</v>
      </c>
      <c r="EO34" s="161">
        <f t="shared" si="68"/>
        <v>0</v>
      </c>
      <c r="EP34" s="161">
        <f t="shared" si="68"/>
        <v>0</v>
      </c>
      <c r="EQ34" s="161">
        <f t="shared" si="68"/>
        <v>0</v>
      </c>
      <c r="ER34" s="161">
        <f t="shared" si="68"/>
        <v>0</v>
      </c>
      <c r="ES34" s="161">
        <f t="shared" si="68"/>
        <v>0</v>
      </c>
    </row>
    <row r="35" spans="1:149" ht="22.5" customHeight="1" x14ac:dyDescent="0.25"/>
    <row r="63" spans="1:1" x14ac:dyDescent="0.25">
      <c r="A63" s="67" t="s">
        <v>75</v>
      </c>
    </row>
    <row r="64" spans="1:1" x14ac:dyDescent="0.25">
      <c r="A64" s="68" t="s">
        <v>1</v>
      </c>
    </row>
    <row r="65" spans="1:1" x14ac:dyDescent="0.25">
      <c r="A65" s="68" t="s">
        <v>3</v>
      </c>
    </row>
    <row r="66" spans="1:1" x14ac:dyDescent="0.25">
      <c r="A66" s="68" t="s">
        <v>9</v>
      </c>
    </row>
    <row r="67" spans="1:1" x14ac:dyDescent="0.25">
      <c r="A67" s="68" t="s">
        <v>76</v>
      </c>
    </row>
    <row r="68" spans="1:1" x14ac:dyDescent="0.25">
      <c r="A68" s="68"/>
    </row>
    <row r="69" spans="1:1" x14ac:dyDescent="0.25">
      <c r="A69" s="67" t="s">
        <v>77</v>
      </c>
    </row>
    <row r="70" spans="1:1" x14ac:dyDescent="0.25">
      <c r="A70" s="68" t="s">
        <v>78</v>
      </c>
    </row>
    <row r="71" spans="1:1" x14ac:dyDescent="0.25">
      <c r="A71" s="68" t="s">
        <v>79</v>
      </c>
    </row>
    <row r="72" spans="1:1" x14ac:dyDescent="0.25">
      <c r="A72" s="68" t="s">
        <v>80</v>
      </c>
    </row>
  </sheetData>
  <sheetProtection password="CCBE" sheet="1" objects="1" scenarios="1"/>
  <mergeCells count="3">
    <mergeCell ref="A6:C6"/>
    <mergeCell ref="A7:C7"/>
    <mergeCell ref="D9:E9"/>
  </mergeCells>
  <dataValidations count="2">
    <dataValidation type="list" errorStyle="information" allowBlank="1" showInputMessage="1" showErrorMessage="1" errorTitle="Hit &quot;Enter&quot; to continue" sqref="A24:A34">
      <formula1>$A$70:$A$72</formula1>
    </dataValidation>
    <dataValidation type="list" errorStyle="information" allowBlank="1" showInputMessage="1" showErrorMessage="1" errorTitle="Hit &quot;Enter&quot; to continue" sqref="A12:A22">
      <formula1>$A$64:$A$67</formula1>
    </dataValidation>
  </dataValidations>
  <pageMargins left="0.7" right="0.7" top="0.75" bottom="0.75" header="0.3" footer="0.3"/>
  <pageSetup scale="10" orientation="landscape"/>
  <ignoredErrors>
    <ignoredError sqref="CV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S72"/>
  <sheetViews>
    <sheetView showGridLines="0" zoomScale="70" zoomScaleNormal="70" workbookViewId="0">
      <pane xSplit="3" ySplit="10" topLeftCell="D11" activePane="bottomRight" state="frozen"/>
      <selection activeCell="AW13" sqref="AW13"/>
      <selection pane="topRight" activeCell="AW13" sqref="AW13"/>
      <selection pane="bottomLeft" activeCell="AW13" sqref="AW13"/>
      <selection pane="bottomRight" activeCell="D24" sqref="D24:E25"/>
    </sheetView>
  </sheetViews>
  <sheetFormatPr defaultRowHeight="15" x14ac:dyDescent="0.25"/>
  <cols>
    <col min="1" max="1" width="21.7109375" style="8" customWidth="1"/>
    <col min="2" max="2" width="54" style="8" customWidth="1"/>
    <col min="3" max="3" width="14.42578125" style="8" customWidth="1"/>
    <col min="4" max="53" width="13" style="8" customWidth="1"/>
    <col min="54" max="54" width="9.140625" style="8"/>
    <col min="55" max="86" width="9.140625" style="8" customWidth="1"/>
    <col min="87" max="98" width="9.140625" style="8"/>
    <col min="99" max="149" width="11.140625" style="8" customWidth="1"/>
    <col min="150" max="16384" width="9.140625" style="8"/>
  </cols>
  <sheetData>
    <row r="1" spans="1:149" ht="21" customHeight="1" x14ac:dyDescent="0.25">
      <c r="A1" s="55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149" ht="21" customHeight="1" x14ac:dyDescent="0.25">
      <c r="A2" s="55" t="s">
        <v>11</v>
      </c>
      <c r="B2" s="3"/>
      <c r="C2" s="43"/>
    </row>
    <row r="3" spans="1:149" ht="21" customHeight="1" x14ac:dyDescent="0.3">
      <c r="A3" s="5" t="s">
        <v>69</v>
      </c>
      <c r="C3" s="9"/>
    </row>
    <row r="4" spans="1:149" ht="15.75" thickBot="1" x14ac:dyDescent="0.3">
      <c r="A4" s="6"/>
      <c r="C4" s="9"/>
    </row>
    <row r="5" spans="1:149" ht="22.5" customHeight="1" x14ac:dyDescent="0.25">
      <c r="A5" s="80" t="s">
        <v>70</v>
      </c>
      <c r="B5" s="80"/>
      <c r="C5" s="80"/>
    </row>
    <row r="6" spans="1:149" ht="22.5" customHeight="1" x14ac:dyDescent="0.25">
      <c r="A6" s="230">
        <f>Summary!D3</f>
        <v>0</v>
      </c>
      <c r="B6" s="230"/>
      <c r="C6" s="230"/>
    </row>
    <row r="7" spans="1:149" ht="22.5" customHeight="1" x14ac:dyDescent="0.25">
      <c r="A7" s="230" t="str">
        <f>"Option 4: "&amp;Summary!C10</f>
        <v xml:space="preserve">Option 4: </v>
      </c>
      <c r="B7" s="230"/>
      <c r="C7" s="230"/>
    </row>
    <row r="8" spans="1:149" ht="15.75" thickBot="1" x14ac:dyDescent="0.3">
      <c r="C8" s="10"/>
    </row>
    <row r="9" spans="1:149" ht="30.75" customHeight="1" thickBot="1" x14ac:dyDescent="0.3">
      <c r="A9" s="48" t="s">
        <v>12</v>
      </c>
      <c r="B9" s="49"/>
      <c r="C9" s="17"/>
      <c r="D9" s="235" t="s">
        <v>66</v>
      </c>
      <c r="E9" s="236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1"/>
    </row>
    <row r="10" spans="1:149" ht="30.75" customHeight="1" thickBot="1" x14ac:dyDescent="0.3">
      <c r="A10" s="69" t="s">
        <v>2</v>
      </c>
      <c r="B10" s="70" t="s">
        <v>0</v>
      </c>
      <c r="C10" s="71" t="s">
        <v>64</v>
      </c>
      <c r="D10" s="72">
        <f>BaseYear</f>
        <v>2015</v>
      </c>
      <c r="E10" s="73">
        <f>D10+1</f>
        <v>2016</v>
      </c>
      <c r="F10" s="73">
        <f t="shared" ref="F10:AF10" si="0">E10+1</f>
        <v>2017</v>
      </c>
      <c r="G10" s="73">
        <f t="shared" si="0"/>
        <v>2018</v>
      </c>
      <c r="H10" s="73">
        <f t="shared" si="0"/>
        <v>2019</v>
      </c>
      <c r="I10" s="73">
        <f t="shared" si="0"/>
        <v>2020</v>
      </c>
      <c r="J10" s="73">
        <f t="shared" si="0"/>
        <v>2021</v>
      </c>
      <c r="K10" s="73">
        <f t="shared" si="0"/>
        <v>2022</v>
      </c>
      <c r="L10" s="73">
        <f t="shared" si="0"/>
        <v>2023</v>
      </c>
      <c r="M10" s="73">
        <f t="shared" si="0"/>
        <v>2024</v>
      </c>
      <c r="N10" s="73">
        <f t="shared" si="0"/>
        <v>2025</v>
      </c>
      <c r="O10" s="73">
        <f t="shared" si="0"/>
        <v>2026</v>
      </c>
      <c r="P10" s="73">
        <f t="shared" si="0"/>
        <v>2027</v>
      </c>
      <c r="Q10" s="73">
        <f t="shared" si="0"/>
        <v>2028</v>
      </c>
      <c r="R10" s="73">
        <f t="shared" si="0"/>
        <v>2029</v>
      </c>
      <c r="S10" s="73">
        <f t="shared" si="0"/>
        <v>2030</v>
      </c>
      <c r="T10" s="73">
        <f t="shared" si="0"/>
        <v>2031</v>
      </c>
      <c r="U10" s="73">
        <f t="shared" si="0"/>
        <v>2032</v>
      </c>
      <c r="V10" s="73">
        <f t="shared" si="0"/>
        <v>2033</v>
      </c>
      <c r="W10" s="73">
        <f t="shared" si="0"/>
        <v>2034</v>
      </c>
      <c r="X10" s="73">
        <f t="shared" si="0"/>
        <v>2035</v>
      </c>
      <c r="Y10" s="73">
        <f t="shared" si="0"/>
        <v>2036</v>
      </c>
      <c r="Z10" s="73">
        <f t="shared" si="0"/>
        <v>2037</v>
      </c>
      <c r="AA10" s="73">
        <f t="shared" si="0"/>
        <v>2038</v>
      </c>
      <c r="AB10" s="73">
        <f t="shared" si="0"/>
        <v>2039</v>
      </c>
      <c r="AC10" s="73">
        <f t="shared" si="0"/>
        <v>2040</v>
      </c>
      <c r="AD10" s="73">
        <f t="shared" si="0"/>
        <v>2041</v>
      </c>
      <c r="AE10" s="73">
        <f t="shared" si="0"/>
        <v>2042</v>
      </c>
      <c r="AF10" s="73">
        <f t="shared" si="0"/>
        <v>2043</v>
      </c>
      <c r="AG10" s="73">
        <f t="shared" ref="AG10" si="1">AF10+1</f>
        <v>2044</v>
      </c>
      <c r="AH10" s="73">
        <f t="shared" ref="AH10" si="2">AG10+1</f>
        <v>2045</v>
      </c>
      <c r="AI10" s="73">
        <f t="shared" ref="AI10" si="3">AH10+1</f>
        <v>2046</v>
      </c>
      <c r="AJ10" s="73">
        <f t="shared" ref="AJ10" si="4">AI10+1</f>
        <v>2047</v>
      </c>
      <c r="AK10" s="73">
        <f t="shared" ref="AK10" si="5">AJ10+1</f>
        <v>2048</v>
      </c>
      <c r="AL10" s="73">
        <f t="shared" ref="AL10" si="6">AK10+1</f>
        <v>2049</v>
      </c>
      <c r="AM10" s="73">
        <f t="shared" ref="AM10" si="7">AL10+1</f>
        <v>2050</v>
      </c>
      <c r="AN10" s="73">
        <f t="shared" ref="AN10" si="8">AM10+1</f>
        <v>2051</v>
      </c>
      <c r="AO10" s="73">
        <f t="shared" ref="AO10" si="9">AN10+1</f>
        <v>2052</v>
      </c>
      <c r="AP10" s="73">
        <f t="shared" ref="AP10" si="10">AO10+1</f>
        <v>2053</v>
      </c>
      <c r="AQ10" s="73">
        <f t="shared" ref="AQ10" si="11">AP10+1</f>
        <v>2054</v>
      </c>
      <c r="AR10" s="73">
        <f t="shared" ref="AR10" si="12">AQ10+1</f>
        <v>2055</v>
      </c>
      <c r="AS10" s="73">
        <f t="shared" ref="AS10" si="13">AR10+1</f>
        <v>2056</v>
      </c>
      <c r="AT10" s="73">
        <f t="shared" ref="AT10" si="14">AS10+1</f>
        <v>2057</v>
      </c>
      <c r="AU10" s="73">
        <f t="shared" ref="AU10" si="15">AT10+1</f>
        <v>2058</v>
      </c>
      <c r="AV10" s="73">
        <f t="shared" ref="AV10" si="16">AU10+1</f>
        <v>2059</v>
      </c>
      <c r="AW10" s="73">
        <f t="shared" ref="AW10" si="17">AV10+1</f>
        <v>2060</v>
      </c>
      <c r="AX10" s="73">
        <f t="shared" ref="AX10" si="18">AW10+1</f>
        <v>2061</v>
      </c>
      <c r="AY10" s="73">
        <f t="shared" ref="AY10" si="19">AX10+1</f>
        <v>2062</v>
      </c>
      <c r="AZ10" s="73">
        <f t="shared" ref="AZ10" si="20">AY10+1</f>
        <v>2063</v>
      </c>
      <c r="BA10" s="74">
        <v>2063</v>
      </c>
      <c r="CU10" s="162" t="s">
        <v>64</v>
      </c>
      <c r="CV10" s="163">
        <f>BaseYear</f>
        <v>2015</v>
      </c>
      <c r="CW10" s="163">
        <f>CV10+1</f>
        <v>2016</v>
      </c>
      <c r="CX10" s="163">
        <f t="shared" ref="CX10:DY10" si="21">CW10+1</f>
        <v>2017</v>
      </c>
      <c r="CY10" s="163">
        <f t="shared" si="21"/>
        <v>2018</v>
      </c>
      <c r="CZ10" s="163">
        <f t="shared" si="21"/>
        <v>2019</v>
      </c>
      <c r="DA10" s="163">
        <f t="shared" si="21"/>
        <v>2020</v>
      </c>
      <c r="DB10" s="163">
        <f t="shared" si="21"/>
        <v>2021</v>
      </c>
      <c r="DC10" s="163">
        <f t="shared" si="21"/>
        <v>2022</v>
      </c>
      <c r="DD10" s="163">
        <f t="shared" si="21"/>
        <v>2023</v>
      </c>
      <c r="DE10" s="163">
        <f t="shared" si="21"/>
        <v>2024</v>
      </c>
      <c r="DF10" s="163">
        <f t="shared" si="21"/>
        <v>2025</v>
      </c>
      <c r="DG10" s="163">
        <f t="shared" si="21"/>
        <v>2026</v>
      </c>
      <c r="DH10" s="163">
        <f t="shared" si="21"/>
        <v>2027</v>
      </c>
      <c r="DI10" s="163">
        <f t="shared" si="21"/>
        <v>2028</v>
      </c>
      <c r="DJ10" s="163">
        <f t="shared" si="21"/>
        <v>2029</v>
      </c>
      <c r="DK10" s="163">
        <f t="shared" si="21"/>
        <v>2030</v>
      </c>
      <c r="DL10" s="163">
        <f t="shared" si="21"/>
        <v>2031</v>
      </c>
      <c r="DM10" s="163">
        <f t="shared" si="21"/>
        <v>2032</v>
      </c>
      <c r="DN10" s="163">
        <f t="shared" si="21"/>
        <v>2033</v>
      </c>
      <c r="DO10" s="163">
        <f t="shared" si="21"/>
        <v>2034</v>
      </c>
      <c r="DP10" s="163">
        <f t="shared" si="21"/>
        <v>2035</v>
      </c>
      <c r="DQ10" s="163">
        <f t="shared" si="21"/>
        <v>2036</v>
      </c>
      <c r="DR10" s="163">
        <f t="shared" si="21"/>
        <v>2037</v>
      </c>
      <c r="DS10" s="163">
        <f t="shared" si="21"/>
        <v>2038</v>
      </c>
      <c r="DT10" s="163">
        <f t="shared" si="21"/>
        <v>2039</v>
      </c>
      <c r="DU10" s="163">
        <f t="shared" si="21"/>
        <v>2040</v>
      </c>
      <c r="DV10" s="163">
        <f t="shared" si="21"/>
        <v>2041</v>
      </c>
      <c r="DW10" s="163">
        <f t="shared" si="21"/>
        <v>2042</v>
      </c>
      <c r="DX10" s="163">
        <f t="shared" si="21"/>
        <v>2043</v>
      </c>
      <c r="DY10" s="163">
        <f t="shared" si="21"/>
        <v>2044</v>
      </c>
      <c r="DZ10" s="163">
        <f t="shared" ref="DZ10" si="22">DY10+1</f>
        <v>2045</v>
      </c>
      <c r="EA10" s="163">
        <f t="shared" ref="EA10" si="23">DZ10+1</f>
        <v>2046</v>
      </c>
      <c r="EB10" s="163">
        <f t="shared" ref="EB10" si="24">EA10+1</f>
        <v>2047</v>
      </c>
      <c r="EC10" s="163">
        <f t="shared" ref="EC10" si="25">EB10+1</f>
        <v>2048</v>
      </c>
      <c r="ED10" s="163">
        <f t="shared" ref="ED10" si="26">EC10+1</f>
        <v>2049</v>
      </c>
      <c r="EE10" s="163">
        <f t="shared" ref="EE10" si="27">ED10+1</f>
        <v>2050</v>
      </c>
      <c r="EF10" s="163">
        <f t="shared" ref="EF10" si="28">EE10+1</f>
        <v>2051</v>
      </c>
      <c r="EG10" s="163">
        <f t="shared" ref="EG10" si="29">EF10+1</f>
        <v>2052</v>
      </c>
      <c r="EH10" s="163">
        <f t="shared" ref="EH10" si="30">EG10+1</f>
        <v>2053</v>
      </c>
      <c r="EI10" s="163">
        <f t="shared" ref="EI10" si="31">EH10+1</f>
        <v>2054</v>
      </c>
      <c r="EJ10" s="163">
        <f t="shared" ref="EJ10" si="32">EI10+1</f>
        <v>2055</v>
      </c>
      <c r="EK10" s="163">
        <f t="shared" ref="EK10" si="33">EJ10+1</f>
        <v>2056</v>
      </c>
      <c r="EL10" s="163">
        <f t="shared" ref="EL10" si="34">EK10+1</f>
        <v>2057</v>
      </c>
      <c r="EM10" s="163">
        <f t="shared" ref="EM10" si="35">EL10+1</f>
        <v>2058</v>
      </c>
      <c r="EN10" s="163">
        <f t="shared" ref="EN10" si="36">EM10+1</f>
        <v>2059</v>
      </c>
      <c r="EO10" s="163">
        <f t="shared" ref="EO10" si="37">EN10+1</f>
        <v>2060</v>
      </c>
      <c r="EP10" s="163">
        <f t="shared" ref="EP10" si="38">EO10+1</f>
        <v>2061</v>
      </c>
      <c r="EQ10" s="163">
        <f t="shared" ref="EQ10" si="39">EP10+1</f>
        <v>2062</v>
      </c>
      <c r="ER10" s="163">
        <f t="shared" ref="ER10" si="40">EQ10+1</f>
        <v>2063</v>
      </c>
      <c r="ES10" s="163">
        <f t="shared" ref="ES10" si="41">ER10+1</f>
        <v>2064</v>
      </c>
    </row>
    <row r="11" spans="1:149" ht="22.5" customHeight="1" x14ac:dyDescent="0.25">
      <c r="A11" s="58" t="s">
        <v>63</v>
      </c>
      <c r="B11" s="62"/>
      <c r="C11" s="47"/>
      <c r="D11" s="45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6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</row>
    <row r="12" spans="1:149" ht="22.5" customHeight="1" x14ac:dyDescent="0.25">
      <c r="A12" s="146"/>
      <c r="B12" s="63"/>
      <c r="C12" s="76" t="str">
        <f>IF(CU12=0,"",CU12)</f>
        <v/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83"/>
      <c r="CU12" s="165">
        <f t="shared" ref="CU12:CU22" si="42">CV12+NPV(DiscountRate,CW12:ES12)</f>
        <v>0</v>
      </c>
      <c r="CV12" s="161">
        <f>IF(D12="",0,D12)</f>
        <v>0</v>
      </c>
      <c r="CW12" s="161">
        <f t="shared" ref="CW12:DL21" si="43">IF(E12="",0,E12)</f>
        <v>0</v>
      </c>
      <c r="CX12" s="161">
        <f t="shared" si="43"/>
        <v>0</v>
      </c>
      <c r="CY12" s="161">
        <f t="shared" si="43"/>
        <v>0</v>
      </c>
      <c r="CZ12" s="161">
        <f t="shared" si="43"/>
        <v>0</v>
      </c>
      <c r="DA12" s="161">
        <f t="shared" si="43"/>
        <v>0</v>
      </c>
      <c r="DB12" s="161">
        <f t="shared" si="43"/>
        <v>0</v>
      </c>
      <c r="DC12" s="161">
        <f t="shared" si="43"/>
        <v>0</v>
      </c>
      <c r="DD12" s="161">
        <f t="shared" si="43"/>
        <v>0</v>
      </c>
      <c r="DE12" s="161">
        <f t="shared" si="43"/>
        <v>0</v>
      </c>
      <c r="DF12" s="161">
        <f t="shared" si="43"/>
        <v>0</v>
      </c>
      <c r="DG12" s="161">
        <f t="shared" si="43"/>
        <v>0</v>
      </c>
      <c r="DH12" s="161">
        <f t="shared" si="43"/>
        <v>0</v>
      </c>
      <c r="DI12" s="161">
        <f t="shared" si="43"/>
        <v>0</v>
      </c>
      <c r="DJ12" s="161">
        <f t="shared" si="43"/>
        <v>0</v>
      </c>
      <c r="DK12" s="161">
        <f t="shared" si="43"/>
        <v>0</v>
      </c>
      <c r="DL12" s="161">
        <f t="shared" si="43"/>
        <v>0</v>
      </c>
      <c r="DM12" s="161">
        <f t="shared" ref="DM12:DM22" si="44">IF(U12="",0,U12)</f>
        <v>0</v>
      </c>
      <c r="DN12" s="161">
        <f t="shared" ref="DN12:DN22" si="45">IF(V12="",0,V12)</f>
        <v>0</v>
      </c>
      <c r="DO12" s="161">
        <f t="shared" ref="DO12:DO22" si="46">IF(W12="",0,W12)</f>
        <v>0</v>
      </c>
      <c r="DP12" s="161">
        <f t="shared" ref="DP12:DP22" si="47">IF(X12="",0,X12)</f>
        <v>0</v>
      </c>
      <c r="DQ12" s="161">
        <f t="shared" ref="DQ12:DQ22" si="48">IF(Y12="",0,Y12)</f>
        <v>0</v>
      </c>
      <c r="DR12" s="161">
        <f t="shared" ref="DR12:DR22" si="49">IF(Z12="",0,Z12)</f>
        <v>0</v>
      </c>
      <c r="DS12" s="161">
        <f t="shared" ref="DS12:DS22" si="50">IF(AA12="",0,AA12)</f>
        <v>0</v>
      </c>
      <c r="DT12" s="161">
        <f t="shared" ref="DT12:DT22" si="51">IF(AB12="",0,AB12)</f>
        <v>0</v>
      </c>
      <c r="DU12" s="161">
        <f t="shared" ref="DU12:ES22" si="52">IF(AC12="",0,AC12)</f>
        <v>0</v>
      </c>
      <c r="DV12" s="161">
        <f t="shared" si="52"/>
        <v>0</v>
      </c>
      <c r="DW12" s="161">
        <f t="shared" si="52"/>
        <v>0</v>
      </c>
      <c r="DX12" s="161">
        <f t="shared" si="52"/>
        <v>0</v>
      </c>
      <c r="DY12" s="161">
        <f t="shared" si="52"/>
        <v>0</v>
      </c>
      <c r="DZ12" s="161">
        <f t="shared" si="52"/>
        <v>0</v>
      </c>
      <c r="EA12" s="161">
        <f t="shared" si="52"/>
        <v>0</v>
      </c>
      <c r="EB12" s="161">
        <f t="shared" si="52"/>
        <v>0</v>
      </c>
      <c r="EC12" s="161">
        <f t="shared" si="52"/>
        <v>0</v>
      </c>
      <c r="ED12" s="161">
        <f t="shared" si="52"/>
        <v>0</v>
      </c>
      <c r="EE12" s="161">
        <f t="shared" si="52"/>
        <v>0</v>
      </c>
      <c r="EF12" s="161">
        <f t="shared" si="52"/>
        <v>0</v>
      </c>
      <c r="EG12" s="161">
        <f t="shared" si="52"/>
        <v>0</v>
      </c>
      <c r="EH12" s="161">
        <f t="shared" si="52"/>
        <v>0</v>
      </c>
      <c r="EI12" s="161">
        <f t="shared" si="52"/>
        <v>0</v>
      </c>
      <c r="EJ12" s="161">
        <f t="shared" si="52"/>
        <v>0</v>
      </c>
      <c r="EK12" s="161">
        <f t="shared" si="52"/>
        <v>0</v>
      </c>
      <c r="EL12" s="161">
        <f t="shared" si="52"/>
        <v>0</v>
      </c>
      <c r="EM12" s="161">
        <f t="shared" si="52"/>
        <v>0</v>
      </c>
      <c r="EN12" s="161">
        <f t="shared" si="52"/>
        <v>0</v>
      </c>
      <c r="EO12" s="161">
        <f t="shared" si="52"/>
        <v>0</v>
      </c>
      <c r="EP12" s="161">
        <f t="shared" si="52"/>
        <v>0</v>
      </c>
      <c r="EQ12" s="161">
        <f t="shared" si="52"/>
        <v>0</v>
      </c>
      <c r="ER12" s="161">
        <f t="shared" si="52"/>
        <v>0</v>
      </c>
      <c r="ES12" s="161">
        <f t="shared" si="52"/>
        <v>0</v>
      </c>
    </row>
    <row r="13" spans="1:149" ht="22.5" customHeight="1" x14ac:dyDescent="0.25">
      <c r="A13" s="146"/>
      <c r="B13" s="63"/>
      <c r="C13" s="76" t="str">
        <f t="shared" ref="C13:C21" si="53">IF(CU13=0,"",CU13)</f>
        <v/>
      </c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83"/>
      <c r="CU13" s="165">
        <f t="shared" si="42"/>
        <v>0</v>
      </c>
      <c r="CV13" s="161">
        <f t="shared" ref="CV13:DK34" si="54">IF(D13="",0,D13)</f>
        <v>0</v>
      </c>
      <c r="CW13" s="161">
        <f t="shared" si="43"/>
        <v>0</v>
      </c>
      <c r="CX13" s="161">
        <f t="shared" si="43"/>
        <v>0</v>
      </c>
      <c r="CY13" s="161">
        <f t="shared" si="43"/>
        <v>0</v>
      </c>
      <c r="CZ13" s="161">
        <f t="shared" si="43"/>
        <v>0</v>
      </c>
      <c r="DA13" s="161">
        <f t="shared" si="43"/>
        <v>0</v>
      </c>
      <c r="DB13" s="161">
        <f t="shared" si="43"/>
        <v>0</v>
      </c>
      <c r="DC13" s="161">
        <f t="shared" si="43"/>
        <v>0</v>
      </c>
      <c r="DD13" s="161">
        <f t="shared" si="43"/>
        <v>0</v>
      </c>
      <c r="DE13" s="161">
        <f t="shared" si="43"/>
        <v>0</v>
      </c>
      <c r="DF13" s="161">
        <f t="shared" si="43"/>
        <v>0</v>
      </c>
      <c r="DG13" s="161">
        <f t="shared" si="43"/>
        <v>0</v>
      </c>
      <c r="DH13" s="161">
        <f t="shared" si="43"/>
        <v>0</v>
      </c>
      <c r="DI13" s="161">
        <f t="shared" si="43"/>
        <v>0</v>
      </c>
      <c r="DJ13" s="161">
        <f t="shared" si="43"/>
        <v>0</v>
      </c>
      <c r="DK13" s="161">
        <f t="shared" si="43"/>
        <v>0</v>
      </c>
      <c r="DL13" s="161">
        <f t="shared" si="43"/>
        <v>0</v>
      </c>
      <c r="DM13" s="161">
        <f t="shared" si="44"/>
        <v>0</v>
      </c>
      <c r="DN13" s="161">
        <f t="shared" si="45"/>
        <v>0</v>
      </c>
      <c r="DO13" s="161">
        <f t="shared" si="46"/>
        <v>0</v>
      </c>
      <c r="DP13" s="161">
        <f t="shared" si="47"/>
        <v>0</v>
      </c>
      <c r="DQ13" s="161">
        <f t="shared" si="48"/>
        <v>0</v>
      </c>
      <c r="DR13" s="161">
        <f t="shared" si="49"/>
        <v>0</v>
      </c>
      <c r="DS13" s="161">
        <f t="shared" si="50"/>
        <v>0</v>
      </c>
      <c r="DT13" s="161">
        <f t="shared" si="51"/>
        <v>0</v>
      </c>
      <c r="DU13" s="161">
        <f t="shared" si="52"/>
        <v>0</v>
      </c>
      <c r="DV13" s="161">
        <f t="shared" si="52"/>
        <v>0</v>
      </c>
      <c r="DW13" s="161">
        <f t="shared" si="52"/>
        <v>0</v>
      </c>
      <c r="DX13" s="161">
        <f t="shared" si="52"/>
        <v>0</v>
      </c>
      <c r="DY13" s="161">
        <f t="shared" si="52"/>
        <v>0</v>
      </c>
      <c r="DZ13" s="161">
        <f t="shared" si="52"/>
        <v>0</v>
      </c>
      <c r="EA13" s="161">
        <f t="shared" si="52"/>
        <v>0</v>
      </c>
      <c r="EB13" s="161">
        <f t="shared" si="52"/>
        <v>0</v>
      </c>
      <c r="EC13" s="161">
        <f t="shared" si="52"/>
        <v>0</v>
      </c>
      <c r="ED13" s="161">
        <f t="shared" si="52"/>
        <v>0</v>
      </c>
      <c r="EE13" s="161">
        <f t="shared" si="52"/>
        <v>0</v>
      </c>
      <c r="EF13" s="161">
        <f t="shared" si="52"/>
        <v>0</v>
      </c>
      <c r="EG13" s="161">
        <f t="shared" si="52"/>
        <v>0</v>
      </c>
      <c r="EH13" s="161">
        <f t="shared" si="52"/>
        <v>0</v>
      </c>
      <c r="EI13" s="161">
        <f t="shared" si="52"/>
        <v>0</v>
      </c>
      <c r="EJ13" s="161">
        <f t="shared" si="52"/>
        <v>0</v>
      </c>
      <c r="EK13" s="161">
        <f t="shared" si="52"/>
        <v>0</v>
      </c>
      <c r="EL13" s="161">
        <f t="shared" si="52"/>
        <v>0</v>
      </c>
      <c r="EM13" s="161">
        <f t="shared" si="52"/>
        <v>0</v>
      </c>
      <c r="EN13" s="161">
        <f t="shared" si="52"/>
        <v>0</v>
      </c>
      <c r="EO13" s="161">
        <f t="shared" si="52"/>
        <v>0</v>
      </c>
      <c r="EP13" s="161">
        <f t="shared" si="52"/>
        <v>0</v>
      </c>
      <c r="EQ13" s="161">
        <f t="shared" si="52"/>
        <v>0</v>
      </c>
      <c r="ER13" s="161">
        <f t="shared" si="52"/>
        <v>0</v>
      </c>
      <c r="ES13" s="161">
        <f t="shared" si="52"/>
        <v>0</v>
      </c>
    </row>
    <row r="14" spans="1:149" ht="22.5" customHeight="1" x14ac:dyDescent="0.25">
      <c r="A14" s="146"/>
      <c r="B14" s="63"/>
      <c r="C14" s="76" t="str">
        <f t="shared" si="53"/>
        <v/>
      </c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83"/>
      <c r="CU14" s="165">
        <f t="shared" si="42"/>
        <v>0</v>
      </c>
      <c r="CV14" s="161">
        <f t="shared" si="54"/>
        <v>0</v>
      </c>
      <c r="CW14" s="161">
        <f t="shared" si="43"/>
        <v>0</v>
      </c>
      <c r="CX14" s="161">
        <f t="shared" si="43"/>
        <v>0</v>
      </c>
      <c r="CY14" s="161">
        <f t="shared" si="43"/>
        <v>0</v>
      </c>
      <c r="CZ14" s="161">
        <f t="shared" si="43"/>
        <v>0</v>
      </c>
      <c r="DA14" s="161">
        <f t="shared" si="43"/>
        <v>0</v>
      </c>
      <c r="DB14" s="161">
        <f t="shared" si="43"/>
        <v>0</v>
      </c>
      <c r="DC14" s="161">
        <f t="shared" si="43"/>
        <v>0</v>
      </c>
      <c r="DD14" s="161">
        <f t="shared" si="43"/>
        <v>0</v>
      </c>
      <c r="DE14" s="161">
        <f t="shared" si="43"/>
        <v>0</v>
      </c>
      <c r="DF14" s="161">
        <f t="shared" si="43"/>
        <v>0</v>
      </c>
      <c r="DG14" s="161">
        <f t="shared" si="43"/>
        <v>0</v>
      </c>
      <c r="DH14" s="161">
        <f t="shared" si="43"/>
        <v>0</v>
      </c>
      <c r="DI14" s="161">
        <f t="shared" si="43"/>
        <v>0</v>
      </c>
      <c r="DJ14" s="161">
        <f t="shared" si="43"/>
        <v>0</v>
      </c>
      <c r="DK14" s="161">
        <f t="shared" si="43"/>
        <v>0</v>
      </c>
      <c r="DL14" s="161">
        <f t="shared" si="43"/>
        <v>0</v>
      </c>
      <c r="DM14" s="161">
        <f t="shared" si="44"/>
        <v>0</v>
      </c>
      <c r="DN14" s="161">
        <f t="shared" si="45"/>
        <v>0</v>
      </c>
      <c r="DO14" s="161">
        <f t="shared" si="46"/>
        <v>0</v>
      </c>
      <c r="DP14" s="161">
        <f t="shared" si="47"/>
        <v>0</v>
      </c>
      <c r="DQ14" s="161">
        <f t="shared" si="48"/>
        <v>0</v>
      </c>
      <c r="DR14" s="161">
        <f t="shared" si="49"/>
        <v>0</v>
      </c>
      <c r="DS14" s="161">
        <f t="shared" si="50"/>
        <v>0</v>
      </c>
      <c r="DT14" s="161">
        <f t="shared" si="51"/>
        <v>0</v>
      </c>
      <c r="DU14" s="161">
        <f t="shared" si="52"/>
        <v>0</v>
      </c>
      <c r="DV14" s="161">
        <f t="shared" si="52"/>
        <v>0</v>
      </c>
      <c r="DW14" s="161">
        <f t="shared" si="52"/>
        <v>0</v>
      </c>
      <c r="DX14" s="161">
        <f t="shared" si="52"/>
        <v>0</v>
      </c>
      <c r="DY14" s="161">
        <f t="shared" si="52"/>
        <v>0</v>
      </c>
      <c r="DZ14" s="161">
        <f t="shared" si="52"/>
        <v>0</v>
      </c>
      <c r="EA14" s="161">
        <f t="shared" si="52"/>
        <v>0</v>
      </c>
      <c r="EB14" s="161">
        <f t="shared" si="52"/>
        <v>0</v>
      </c>
      <c r="EC14" s="161">
        <f t="shared" si="52"/>
        <v>0</v>
      </c>
      <c r="ED14" s="161">
        <f t="shared" si="52"/>
        <v>0</v>
      </c>
      <c r="EE14" s="161">
        <f t="shared" si="52"/>
        <v>0</v>
      </c>
      <c r="EF14" s="161">
        <f t="shared" si="52"/>
        <v>0</v>
      </c>
      <c r="EG14" s="161">
        <f t="shared" si="52"/>
        <v>0</v>
      </c>
      <c r="EH14" s="161">
        <f t="shared" si="52"/>
        <v>0</v>
      </c>
      <c r="EI14" s="161">
        <f t="shared" si="52"/>
        <v>0</v>
      </c>
      <c r="EJ14" s="161">
        <f t="shared" si="52"/>
        <v>0</v>
      </c>
      <c r="EK14" s="161">
        <f t="shared" si="52"/>
        <v>0</v>
      </c>
      <c r="EL14" s="161">
        <f t="shared" si="52"/>
        <v>0</v>
      </c>
      <c r="EM14" s="161">
        <f t="shared" si="52"/>
        <v>0</v>
      </c>
      <c r="EN14" s="161">
        <f t="shared" si="52"/>
        <v>0</v>
      </c>
      <c r="EO14" s="161">
        <f t="shared" si="52"/>
        <v>0</v>
      </c>
      <c r="EP14" s="161">
        <f t="shared" si="52"/>
        <v>0</v>
      </c>
      <c r="EQ14" s="161">
        <f t="shared" si="52"/>
        <v>0</v>
      </c>
      <c r="ER14" s="161">
        <f t="shared" si="52"/>
        <v>0</v>
      </c>
      <c r="ES14" s="161">
        <f t="shared" si="52"/>
        <v>0</v>
      </c>
    </row>
    <row r="15" spans="1:149" ht="22.5" customHeight="1" x14ac:dyDescent="0.25">
      <c r="A15" s="146"/>
      <c r="B15" s="63"/>
      <c r="C15" s="76" t="str">
        <f t="shared" si="53"/>
        <v/>
      </c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83"/>
      <c r="CU15" s="165">
        <f t="shared" si="42"/>
        <v>0</v>
      </c>
      <c r="CV15" s="161">
        <f t="shared" si="54"/>
        <v>0</v>
      </c>
      <c r="CW15" s="161">
        <f t="shared" si="43"/>
        <v>0</v>
      </c>
      <c r="CX15" s="161">
        <f t="shared" si="43"/>
        <v>0</v>
      </c>
      <c r="CY15" s="161">
        <f t="shared" si="43"/>
        <v>0</v>
      </c>
      <c r="CZ15" s="161">
        <f t="shared" si="43"/>
        <v>0</v>
      </c>
      <c r="DA15" s="161">
        <f t="shared" si="43"/>
        <v>0</v>
      </c>
      <c r="DB15" s="161">
        <f t="shared" si="43"/>
        <v>0</v>
      </c>
      <c r="DC15" s="161">
        <f t="shared" si="43"/>
        <v>0</v>
      </c>
      <c r="DD15" s="161">
        <f t="shared" si="43"/>
        <v>0</v>
      </c>
      <c r="DE15" s="161">
        <f t="shared" si="43"/>
        <v>0</v>
      </c>
      <c r="DF15" s="161">
        <f t="shared" si="43"/>
        <v>0</v>
      </c>
      <c r="DG15" s="161">
        <f t="shared" si="43"/>
        <v>0</v>
      </c>
      <c r="DH15" s="161">
        <f t="shared" si="43"/>
        <v>0</v>
      </c>
      <c r="DI15" s="161">
        <f t="shared" si="43"/>
        <v>0</v>
      </c>
      <c r="DJ15" s="161">
        <f t="shared" si="43"/>
        <v>0</v>
      </c>
      <c r="DK15" s="161">
        <f t="shared" si="43"/>
        <v>0</v>
      </c>
      <c r="DL15" s="161">
        <f t="shared" si="43"/>
        <v>0</v>
      </c>
      <c r="DM15" s="161">
        <f t="shared" si="44"/>
        <v>0</v>
      </c>
      <c r="DN15" s="161">
        <f t="shared" si="45"/>
        <v>0</v>
      </c>
      <c r="DO15" s="161">
        <f t="shared" si="46"/>
        <v>0</v>
      </c>
      <c r="DP15" s="161">
        <f t="shared" si="47"/>
        <v>0</v>
      </c>
      <c r="DQ15" s="161">
        <f t="shared" si="48"/>
        <v>0</v>
      </c>
      <c r="DR15" s="161">
        <f t="shared" si="49"/>
        <v>0</v>
      </c>
      <c r="DS15" s="161">
        <f t="shared" si="50"/>
        <v>0</v>
      </c>
      <c r="DT15" s="161">
        <f t="shared" si="51"/>
        <v>0</v>
      </c>
      <c r="DU15" s="161">
        <f t="shared" si="52"/>
        <v>0</v>
      </c>
      <c r="DV15" s="161">
        <f t="shared" si="52"/>
        <v>0</v>
      </c>
      <c r="DW15" s="161">
        <f t="shared" si="52"/>
        <v>0</v>
      </c>
      <c r="DX15" s="161">
        <f t="shared" si="52"/>
        <v>0</v>
      </c>
      <c r="DY15" s="161">
        <f t="shared" si="52"/>
        <v>0</v>
      </c>
      <c r="DZ15" s="161">
        <f t="shared" si="52"/>
        <v>0</v>
      </c>
      <c r="EA15" s="161">
        <f t="shared" si="52"/>
        <v>0</v>
      </c>
      <c r="EB15" s="161">
        <f t="shared" si="52"/>
        <v>0</v>
      </c>
      <c r="EC15" s="161">
        <f t="shared" si="52"/>
        <v>0</v>
      </c>
      <c r="ED15" s="161">
        <f t="shared" si="52"/>
        <v>0</v>
      </c>
      <c r="EE15" s="161">
        <f t="shared" si="52"/>
        <v>0</v>
      </c>
      <c r="EF15" s="161">
        <f t="shared" si="52"/>
        <v>0</v>
      </c>
      <c r="EG15" s="161">
        <f t="shared" si="52"/>
        <v>0</v>
      </c>
      <c r="EH15" s="161">
        <f t="shared" si="52"/>
        <v>0</v>
      </c>
      <c r="EI15" s="161">
        <f t="shared" si="52"/>
        <v>0</v>
      </c>
      <c r="EJ15" s="161">
        <f t="shared" si="52"/>
        <v>0</v>
      </c>
      <c r="EK15" s="161">
        <f t="shared" si="52"/>
        <v>0</v>
      </c>
      <c r="EL15" s="161">
        <f t="shared" si="52"/>
        <v>0</v>
      </c>
      <c r="EM15" s="161">
        <f t="shared" si="52"/>
        <v>0</v>
      </c>
      <c r="EN15" s="161">
        <f t="shared" si="52"/>
        <v>0</v>
      </c>
      <c r="EO15" s="161">
        <f t="shared" si="52"/>
        <v>0</v>
      </c>
      <c r="EP15" s="161">
        <f t="shared" si="52"/>
        <v>0</v>
      </c>
      <c r="EQ15" s="161">
        <f t="shared" si="52"/>
        <v>0</v>
      </c>
      <c r="ER15" s="161">
        <f t="shared" si="52"/>
        <v>0</v>
      </c>
      <c r="ES15" s="161">
        <f t="shared" si="52"/>
        <v>0</v>
      </c>
    </row>
    <row r="16" spans="1:149" ht="22.5" customHeight="1" x14ac:dyDescent="0.25">
      <c r="A16" s="146"/>
      <c r="B16" s="63"/>
      <c r="C16" s="76" t="str">
        <f t="shared" si="53"/>
        <v/>
      </c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83"/>
      <c r="CU16" s="165">
        <f t="shared" si="42"/>
        <v>0</v>
      </c>
      <c r="CV16" s="161">
        <f t="shared" si="54"/>
        <v>0</v>
      </c>
      <c r="CW16" s="161">
        <f t="shared" si="43"/>
        <v>0</v>
      </c>
      <c r="CX16" s="161">
        <f t="shared" si="43"/>
        <v>0</v>
      </c>
      <c r="CY16" s="161">
        <f t="shared" si="43"/>
        <v>0</v>
      </c>
      <c r="CZ16" s="161">
        <f t="shared" si="43"/>
        <v>0</v>
      </c>
      <c r="DA16" s="161">
        <f t="shared" si="43"/>
        <v>0</v>
      </c>
      <c r="DB16" s="161">
        <f t="shared" si="43"/>
        <v>0</v>
      </c>
      <c r="DC16" s="161">
        <f t="shared" si="43"/>
        <v>0</v>
      </c>
      <c r="DD16" s="161">
        <f t="shared" si="43"/>
        <v>0</v>
      </c>
      <c r="DE16" s="161">
        <f t="shared" si="43"/>
        <v>0</v>
      </c>
      <c r="DF16" s="161">
        <f t="shared" si="43"/>
        <v>0</v>
      </c>
      <c r="DG16" s="161">
        <f t="shared" si="43"/>
        <v>0</v>
      </c>
      <c r="DH16" s="161">
        <f t="shared" si="43"/>
        <v>0</v>
      </c>
      <c r="DI16" s="161">
        <f t="shared" si="43"/>
        <v>0</v>
      </c>
      <c r="DJ16" s="161">
        <f t="shared" si="43"/>
        <v>0</v>
      </c>
      <c r="DK16" s="161">
        <f t="shared" si="43"/>
        <v>0</v>
      </c>
      <c r="DL16" s="161">
        <f t="shared" si="43"/>
        <v>0</v>
      </c>
      <c r="DM16" s="161">
        <f t="shared" si="44"/>
        <v>0</v>
      </c>
      <c r="DN16" s="161">
        <f t="shared" si="45"/>
        <v>0</v>
      </c>
      <c r="DO16" s="161">
        <f t="shared" si="46"/>
        <v>0</v>
      </c>
      <c r="DP16" s="161">
        <f t="shared" si="47"/>
        <v>0</v>
      </c>
      <c r="DQ16" s="161">
        <f t="shared" si="48"/>
        <v>0</v>
      </c>
      <c r="DR16" s="161">
        <f t="shared" si="49"/>
        <v>0</v>
      </c>
      <c r="DS16" s="161">
        <f t="shared" si="50"/>
        <v>0</v>
      </c>
      <c r="DT16" s="161">
        <f t="shared" si="51"/>
        <v>0</v>
      </c>
      <c r="DU16" s="161">
        <f t="shared" si="52"/>
        <v>0</v>
      </c>
      <c r="DV16" s="161">
        <f t="shared" si="52"/>
        <v>0</v>
      </c>
      <c r="DW16" s="161">
        <f t="shared" si="52"/>
        <v>0</v>
      </c>
      <c r="DX16" s="161">
        <f t="shared" si="52"/>
        <v>0</v>
      </c>
      <c r="DY16" s="161">
        <f t="shared" si="52"/>
        <v>0</v>
      </c>
      <c r="DZ16" s="161">
        <f t="shared" si="52"/>
        <v>0</v>
      </c>
      <c r="EA16" s="161">
        <f t="shared" si="52"/>
        <v>0</v>
      </c>
      <c r="EB16" s="161">
        <f t="shared" si="52"/>
        <v>0</v>
      </c>
      <c r="EC16" s="161">
        <f t="shared" si="52"/>
        <v>0</v>
      </c>
      <c r="ED16" s="161">
        <f t="shared" si="52"/>
        <v>0</v>
      </c>
      <c r="EE16" s="161">
        <f t="shared" si="52"/>
        <v>0</v>
      </c>
      <c r="EF16" s="161">
        <f t="shared" si="52"/>
        <v>0</v>
      </c>
      <c r="EG16" s="161">
        <f t="shared" si="52"/>
        <v>0</v>
      </c>
      <c r="EH16" s="161">
        <f t="shared" si="52"/>
        <v>0</v>
      </c>
      <c r="EI16" s="161">
        <f t="shared" si="52"/>
        <v>0</v>
      </c>
      <c r="EJ16" s="161">
        <f t="shared" si="52"/>
        <v>0</v>
      </c>
      <c r="EK16" s="161">
        <f t="shared" si="52"/>
        <v>0</v>
      </c>
      <c r="EL16" s="161">
        <f t="shared" si="52"/>
        <v>0</v>
      </c>
      <c r="EM16" s="161">
        <f t="shared" si="52"/>
        <v>0</v>
      </c>
      <c r="EN16" s="161">
        <f t="shared" si="52"/>
        <v>0</v>
      </c>
      <c r="EO16" s="161">
        <f t="shared" si="52"/>
        <v>0</v>
      </c>
      <c r="EP16" s="161">
        <f t="shared" si="52"/>
        <v>0</v>
      </c>
      <c r="EQ16" s="161">
        <f t="shared" si="52"/>
        <v>0</v>
      </c>
      <c r="ER16" s="161">
        <f t="shared" si="52"/>
        <v>0</v>
      </c>
      <c r="ES16" s="161">
        <f t="shared" si="52"/>
        <v>0</v>
      </c>
    </row>
    <row r="17" spans="1:149" ht="22.5" customHeight="1" x14ac:dyDescent="0.25">
      <c r="A17" s="146"/>
      <c r="B17" s="63"/>
      <c r="C17" s="76" t="str">
        <f t="shared" si="53"/>
        <v/>
      </c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83"/>
      <c r="CU17" s="165">
        <f t="shared" si="42"/>
        <v>0</v>
      </c>
      <c r="CV17" s="161">
        <f t="shared" si="54"/>
        <v>0</v>
      </c>
      <c r="CW17" s="161">
        <f t="shared" si="43"/>
        <v>0</v>
      </c>
      <c r="CX17" s="161">
        <f t="shared" si="43"/>
        <v>0</v>
      </c>
      <c r="CY17" s="161">
        <f t="shared" si="43"/>
        <v>0</v>
      </c>
      <c r="CZ17" s="161">
        <f t="shared" si="43"/>
        <v>0</v>
      </c>
      <c r="DA17" s="161">
        <f t="shared" si="43"/>
        <v>0</v>
      </c>
      <c r="DB17" s="161">
        <f t="shared" si="43"/>
        <v>0</v>
      </c>
      <c r="DC17" s="161">
        <f t="shared" si="43"/>
        <v>0</v>
      </c>
      <c r="DD17" s="161">
        <f t="shared" si="43"/>
        <v>0</v>
      </c>
      <c r="DE17" s="161">
        <f t="shared" si="43"/>
        <v>0</v>
      </c>
      <c r="DF17" s="161">
        <f t="shared" si="43"/>
        <v>0</v>
      </c>
      <c r="DG17" s="161">
        <f t="shared" si="43"/>
        <v>0</v>
      </c>
      <c r="DH17" s="161">
        <f t="shared" si="43"/>
        <v>0</v>
      </c>
      <c r="DI17" s="161">
        <f t="shared" si="43"/>
        <v>0</v>
      </c>
      <c r="DJ17" s="161">
        <f t="shared" si="43"/>
        <v>0</v>
      </c>
      <c r="DK17" s="161">
        <f t="shared" si="43"/>
        <v>0</v>
      </c>
      <c r="DL17" s="161">
        <f t="shared" si="43"/>
        <v>0</v>
      </c>
      <c r="DM17" s="161">
        <f t="shared" si="44"/>
        <v>0</v>
      </c>
      <c r="DN17" s="161">
        <f t="shared" si="45"/>
        <v>0</v>
      </c>
      <c r="DO17" s="161">
        <f t="shared" si="46"/>
        <v>0</v>
      </c>
      <c r="DP17" s="161">
        <f t="shared" si="47"/>
        <v>0</v>
      </c>
      <c r="DQ17" s="161">
        <f t="shared" si="48"/>
        <v>0</v>
      </c>
      <c r="DR17" s="161">
        <f t="shared" si="49"/>
        <v>0</v>
      </c>
      <c r="DS17" s="161">
        <f t="shared" si="50"/>
        <v>0</v>
      </c>
      <c r="DT17" s="161">
        <f t="shared" si="51"/>
        <v>0</v>
      </c>
      <c r="DU17" s="161">
        <f t="shared" si="52"/>
        <v>0</v>
      </c>
      <c r="DV17" s="161">
        <f t="shared" si="52"/>
        <v>0</v>
      </c>
      <c r="DW17" s="161">
        <f t="shared" si="52"/>
        <v>0</v>
      </c>
      <c r="DX17" s="161">
        <f t="shared" si="52"/>
        <v>0</v>
      </c>
      <c r="DY17" s="161">
        <f t="shared" si="52"/>
        <v>0</v>
      </c>
      <c r="DZ17" s="161">
        <f t="shared" si="52"/>
        <v>0</v>
      </c>
      <c r="EA17" s="161">
        <f t="shared" si="52"/>
        <v>0</v>
      </c>
      <c r="EB17" s="161">
        <f t="shared" si="52"/>
        <v>0</v>
      </c>
      <c r="EC17" s="161">
        <f t="shared" si="52"/>
        <v>0</v>
      </c>
      <c r="ED17" s="161">
        <f t="shared" si="52"/>
        <v>0</v>
      </c>
      <c r="EE17" s="161">
        <f t="shared" si="52"/>
        <v>0</v>
      </c>
      <c r="EF17" s="161">
        <f t="shared" si="52"/>
        <v>0</v>
      </c>
      <c r="EG17" s="161">
        <f t="shared" si="52"/>
        <v>0</v>
      </c>
      <c r="EH17" s="161">
        <f t="shared" si="52"/>
        <v>0</v>
      </c>
      <c r="EI17" s="161">
        <f t="shared" si="52"/>
        <v>0</v>
      </c>
      <c r="EJ17" s="161">
        <f t="shared" si="52"/>
        <v>0</v>
      </c>
      <c r="EK17" s="161">
        <f t="shared" si="52"/>
        <v>0</v>
      </c>
      <c r="EL17" s="161">
        <f t="shared" si="52"/>
        <v>0</v>
      </c>
      <c r="EM17" s="161">
        <f t="shared" si="52"/>
        <v>0</v>
      </c>
      <c r="EN17" s="161">
        <f t="shared" si="52"/>
        <v>0</v>
      </c>
      <c r="EO17" s="161">
        <f t="shared" si="52"/>
        <v>0</v>
      </c>
      <c r="EP17" s="161">
        <f t="shared" si="52"/>
        <v>0</v>
      </c>
      <c r="EQ17" s="161">
        <f t="shared" si="52"/>
        <v>0</v>
      </c>
      <c r="ER17" s="161">
        <f t="shared" si="52"/>
        <v>0</v>
      </c>
      <c r="ES17" s="161">
        <f t="shared" si="52"/>
        <v>0</v>
      </c>
    </row>
    <row r="18" spans="1:149" ht="22.5" customHeight="1" x14ac:dyDescent="0.25">
      <c r="A18" s="146"/>
      <c r="B18" s="63"/>
      <c r="C18" s="76" t="str">
        <f t="shared" si="53"/>
        <v/>
      </c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83"/>
      <c r="CU18" s="165">
        <f t="shared" si="42"/>
        <v>0</v>
      </c>
      <c r="CV18" s="161">
        <f t="shared" si="54"/>
        <v>0</v>
      </c>
      <c r="CW18" s="161">
        <f t="shared" si="43"/>
        <v>0</v>
      </c>
      <c r="CX18" s="161">
        <f t="shared" si="43"/>
        <v>0</v>
      </c>
      <c r="CY18" s="161">
        <f t="shared" si="43"/>
        <v>0</v>
      </c>
      <c r="CZ18" s="161">
        <f t="shared" si="43"/>
        <v>0</v>
      </c>
      <c r="DA18" s="161">
        <f t="shared" si="43"/>
        <v>0</v>
      </c>
      <c r="DB18" s="161">
        <f t="shared" si="43"/>
        <v>0</v>
      </c>
      <c r="DC18" s="161">
        <f t="shared" si="43"/>
        <v>0</v>
      </c>
      <c r="DD18" s="161">
        <f t="shared" si="43"/>
        <v>0</v>
      </c>
      <c r="DE18" s="161">
        <f t="shared" si="43"/>
        <v>0</v>
      </c>
      <c r="DF18" s="161">
        <f t="shared" si="43"/>
        <v>0</v>
      </c>
      <c r="DG18" s="161">
        <f t="shared" si="43"/>
        <v>0</v>
      </c>
      <c r="DH18" s="161">
        <f t="shared" si="43"/>
        <v>0</v>
      </c>
      <c r="DI18" s="161">
        <f t="shared" si="43"/>
        <v>0</v>
      </c>
      <c r="DJ18" s="161">
        <f t="shared" si="43"/>
        <v>0</v>
      </c>
      <c r="DK18" s="161">
        <f t="shared" si="43"/>
        <v>0</v>
      </c>
      <c r="DL18" s="161">
        <f t="shared" si="43"/>
        <v>0</v>
      </c>
      <c r="DM18" s="161">
        <f t="shared" si="44"/>
        <v>0</v>
      </c>
      <c r="DN18" s="161">
        <f t="shared" si="45"/>
        <v>0</v>
      </c>
      <c r="DO18" s="161">
        <f t="shared" si="46"/>
        <v>0</v>
      </c>
      <c r="DP18" s="161">
        <f t="shared" si="47"/>
        <v>0</v>
      </c>
      <c r="DQ18" s="161">
        <f t="shared" si="48"/>
        <v>0</v>
      </c>
      <c r="DR18" s="161">
        <f t="shared" si="49"/>
        <v>0</v>
      </c>
      <c r="DS18" s="161">
        <f t="shared" si="50"/>
        <v>0</v>
      </c>
      <c r="DT18" s="161">
        <f t="shared" si="51"/>
        <v>0</v>
      </c>
      <c r="DU18" s="161">
        <f t="shared" si="52"/>
        <v>0</v>
      </c>
      <c r="DV18" s="161">
        <f t="shared" si="52"/>
        <v>0</v>
      </c>
      <c r="DW18" s="161">
        <f t="shared" si="52"/>
        <v>0</v>
      </c>
      <c r="DX18" s="161">
        <f t="shared" si="52"/>
        <v>0</v>
      </c>
      <c r="DY18" s="161">
        <f t="shared" si="52"/>
        <v>0</v>
      </c>
      <c r="DZ18" s="161">
        <f t="shared" si="52"/>
        <v>0</v>
      </c>
      <c r="EA18" s="161">
        <f t="shared" si="52"/>
        <v>0</v>
      </c>
      <c r="EB18" s="161">
        <f t="shared" si="52"/>
        <v>0</v>
      </c>
      <c r="EC18" s="161">
        <f t="shared" si="52"/>
        <v>0</v>
      </c>
      <c r="ED18" s="161">
        <f t="shared" si="52"/>
        <v>0</v>
      </c>
      <c r="EE18" s="161">
        <f t="shared" si="52"/>
        <v>0</v>
      </c>
      <c r="EF18" s="161">
        <f>IF(AN18="",0,AN18)</f>
        <v>0</v>
      </c>
      <c r="EG18" s="161">
        <f t="shared" si="52"/>
        <v>0</v>
      </c>
      <c r="EH18" s="161">
        <f t="shared" si="52"/>
        <v>0</v>
      </c>
      <c r="EI18" s="161">
        <f t="shared" si="52"/>
        <v>0</v>
      </c>
      <c r="EJ18" s="161">
        <f t="shared" si="52"/>
        <v>0</v>
      </c>
      <c r="EK18" s="161">
        <f t="shared" si="52"/>
        <v>0</v>
      </c>
      <c r="EL18" s="161">
        <f t="shared" si="52"/>
        <v>0</v>
      </c>
      <c r="EM18" s="161">
        <f t="shared" si="52"/>
        <v>0</v>
      </c>
      <c r="EN18" s="161">
        <f t="shared" si="52"/>
        <v>0</v>
      </c>
      <c r="EO18" s="161">
        <f t="shared" si="52"/>
        <v>0</v>
      </c>
      <c r="EP18" s="161">
        <f t="shared" si="52"/>
        <v>0</v>
      </c>
      <c r="EQ18" s="161">
        <f t="shared" si="52"/>
        <v>0</v>
      </c>
      <c r="ER18" s="161">
        <f t="shared" si="52"/>
        <v>0</v>
      </c>
      <c r="ES18" s="161">
        <f t="shared" si="52"/>
        <v>0</v>
      </c>
    </row>
    <row r="19" spans="1:149" ht="22.5" customHeight="1" x14ac:dyDescent="0.25">
      <c r="A19" s="146"/>
      <c r="B19" s="63"/>
      <c r="C19" s="76" t="str">
        <f t="shared" si="53"/>
        <v/>
      </c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83"/>
      <c r="CU19" s="165">
        <f t="shared" si="42"/>
        <v>0</v>
      </c>
      <c r="CV19" s="161">
        <f t="shared" si="54"/>
        <v>0</v>
      </c>
      <c r="CW19" s="161">
        <f t="shared" si="43"/>
        <v>0</v>
      </c>
      <c r="CX19" s="161">
        <f t="shared" si="43"/>
        <v>0</v>
      </c>
      <c r="CY19" s="161">
        <f t="shared" si="43"/>
        <v>0</v>
      </c>
      <c r="CZ19" s="161">
        <f t="shared" si="43"/>
        <v>0</v>
      </c>
      <c r="DA19" s="161">
        <f t="shared" si="43"/>
        <v>0</v>
      </c>
      <c r="DB19" s="161">
        <f t="shared" si="43"/>
        <v>0</v>
      </c>
      <c r="DC19" s="161">
        <f t="shared" si="43"/>
        <v>0</v>
      </c>
      <c r="DD19" s="161">
        <f t="shared" si="43"/>
        <v>0</v>
      </c>
      <c r="DE19" s="161">
        <f t="shared" si="43"/>
        <v>0</v>
      </c>
      <c r="DF19" s="161">
        <f t="shared" si="43"/>
        <v>0</v>
      </c>
      <c r="DG19" s="161">
        <f t="shared" si="43"/>
        <v>0</v>
      </c>
      <c r="DH19" s="161">
        <f t="shared" si="43"/>
        <v>0</v>
      </c>
      <c r="DI19" s="161">
        <f t="shared" si="43"/>
        <v>0</v>
      </c>
      <c r="DJ19" s="161">
        <f t="shared" si="43"/>
        <v>0</v>
      </c>
      <c r="DK19" s="161">
        <f t="shared" si="43"/>
        <v>0</v>
      </c>
      <c r="DL19" s="161">
        <f t="shared" si="43"/>
        <v>0</v>
      </c>
      <c r="DM19" s="161">
        <f t="shared" si="44"/>
        <v>0</v>
      </c>
      <c r="DN19" s="161">
        <f t="shared" si="45"/>
        <v>0</v>
      </c>
      <c r="DO19" s="161">
        <f t="shared" si="46"/>
        <v>0</v>
      </c>
      <c r="DP19" s="161">
        <f t="shared" si="47"/>
        <v>0</v>
      </c>
      <c r="DQ19" s="161">
        <f t="shared" si="48"/>
        <v>0</v>
      </c>
      <c r="DR19" s="161">
        <f t="shared" si="49"/>
        <v>0</v>
      </c>
      <c r="DS19" s="161">
        <f t="shared" si="50"/>
        <v>0</v>
      </c>
      <c r="DT19" s="161">
        <f t="shared" si="51"/>
        <v>0</v>
      </c>
      <c r="DU19" s="161">
        <f t="shared" si="52"/>
        <v>0</v>
      </c>
      <c r="DV19" s="161">
        <f t="shared" si="52"/>
        <v>0</v>
      </c>
      <c r="DW19" s="161">
        <f t="shared" si="52"/>
        <v>0</v>
      </c>
      <c r="DX19" s="161">
        <f t="shared" si="52"/>
        <v>0</v>
      </c>
      <c r="DY19" s="161">
        <f t="shared" si="52"/>
        <v>0</v>
      </c>
      <c r="DZ19" s="161">
        <f t="shared" si="52"/>
        <v>0</v>
      </c>
      <c r="EA19" s="161">
        <f t="shared" si="52"/>
        <v>0</v>
      </c>
      <c r="EB19" s="161">
        <f t="shared" si="52"/>
        <v>0</v>
      </c>
      <c r="EC19" s="161">
        <f t="shared" si="52"/>
        <v>0</v>
      </c>
      <c r="ED19" s="161">
        <f t="shared" si="52"/>
        <v>0</v>
      </c>
      <c r="EE19" s="161">
        <f t="shared" si="52"/>
        <v>0</v>
      </c>
      <c r="EF19" s="161">
        <f t="shared" si="52"/>
        <v>0</v>
      </c>
      <c r="EG19" s="161">
        <f t="shared" si="52"/>
        <v>0</v>
      </c>
      <c r="EH19" s="161">
        <f t="shared" si="52"/>
        <v>0</v>
      </c>
      <c r="EI19" s="161">
        <f t="shared" si="52"/>
        <v>0</v>
      </c>
      <c r="EJ19" s="161">
        <f t="shared" si="52"/>
        <v>0</v>
      </c>
      <c r="EK19" s="161">
        <f t="shared" si="52"/>
        <v>0</v>
      </c>
      <c r="EL19" s="161">
        <f t="shared" si="52"/>
        <v>0</v>
      </c>
      <c r="EM19" s="161">
        <f t="shared" si="52"/>
        <v>0</v>
      </c>
      <c r="EN19" s="161">
        <f t="shared" si="52"/>
        <v>0</v>
      </c>
      <c r="EO19" s="161">
        <f t="shared" si="52"/>
        <v>0</v>
      </c>
      <c r="EP19" s="161">
        <f t="shared" si="52"/>
        <v>0</v>
      </c>
      <c r="EQ19" s="161">
        <f t="shared" si="52"/>
        <v>0</v>
      </c>
      <c r="ER19" s="161">
        <f t="shared" si="52"/>
        <v>0</v>
      </c>
      <c r="ES19" s="161">
        <f t="shared" si="52"/>
        <v>0</v>
      </c>
    </row>
    <row r="20" spans="1:149" ht="22.5" customHeight="1" x14ac:dyDescent="0.25">
      <c r="A20" s="146"/>
      <c r="B20" s="63"/>
      <c r="C20" s="76" t="str">
        <f t="shared" si="53"/>
        <v/>
      </c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83"/>
      <c r="CU20" s="165">
        <f t="shared" si="42"/>
        <v>0</v>
      </c>
      <c r="CV20" s="161">
        <f t="shared" si="54"/>
        <v>0</v>
      </c>
      <c r="CW20" s="161">
        <f t="shared" si="43"/>
        <v>0</v>
      </c>
      <c r="CX20" s="161">
        <f t="shared" si="43"/>
        <v>0</v>
      </c>
      <c r="CY20" s="161">
        <f t="shared" si="43"/>
        <v>0</v>
      </c>
      <c r="CZ20" s="161">
        <f t="shared" si="43"/>
        <v>0</v>
      </c>
      <c r="DA20" s="161">
        <f t="shared" si="43"/>
        <v>0</v>
      </c>
      <c r="DB20" s="161">
        <f t="shared" si="43"/>
        <v>0</v>
      </c>
      <c r="DC20" s="161">
        <f t="shared" si="43"/>
        <v>0</v>
      </c>
      <c r="DD20" s="161">
        <f t="shared" si="43"/>
        <v>0</v>
      </c>
      <c r="DE20" s="161">
        <f t="shared" si="43"/>
        <v>0</v>
      </c>
      <c r="DF20" s="161">
        <f t="shared" si="43"/>
        <v>0</v>
      </c>
      <c r="DG20" s="161">
        <f t="shared" si="43"/>
        <v>0</v>
      </c>
      <c r="DH20" s="161">
        <f t="shared" si="43"/>
        <v>0</v>
      </c>
      <c r="DI20" s="161">
        <f t="shared" si="43"/>
        <v>0</v>
      </c>
      <c r="DJ20" s="161">
        <f t="shared" si="43"/>
        <v>0</v>
      </c>
      <c r="DK20" s="161">
        <f t="shared" si="43"/>
        <v>0</v>
      </c>
      <c r="DL20" s="161">
        <f t="shared" si="43"/>
        <v>0</v>
      </c>
      <c r="DM20" s="161">
        <f t="shared" si="44"/>
        <v>0</v>
      </c>
      <c r="DN20" s="161">
        <f t="shared" si="45"/>
        <v>0</v>
      </c>
      <c r="DO20" s="161">
        <f t="shared" si="46"/>
        <v>0</v>
      </c>
      <c r="DP20" s="161">
        <f t="shared" si="47"/>
        <v>0</v>
      </c>
      <c r="DQ20" s="161">
        <f t="shared" si="48"/>
        <v>0</v>
      </c>
      <c r="DR20" s="161">
        <f t="shared" si="49"/>
        <v>0</v>
      </c>
      <c r="DS20" s="161">
        <f t="shared" si="50"/>
        <v>0</v>
      </c>
      <c r="DT20" s="161">
        <f t="shared" si="51"/>
        <v>0</v>
      </c>
      <c r="DU20" s="161">
        <f t="shared" si="52"/>
        <v>0</v>
      </c>
      <c r="DV20" s="161">
        <f t="shared" si="52"/>
        <v>0</v>
      </c>
      <c r="DW20" s="161">
        <f t="shared" si="52"/>
        <v>0</v>
      </c>
      <c r="DX20" s="161">
        <f t="shared" si="52"/>
        <v>0</v>
      </c>
      <c r="DY20" s="161">
        <f t="shared" si="52"/>
        <v>0</v>
      </c>
      <c r="DZ20" s="161">
        <f t="shared" si="52"/>
        <v>0</v>
      </c>
      <c r="EA20" s="161">
        <f t="shared" si="52"/>
        <v>0</v>
      </c>
      <c r="EB20" s="161">
        <f t="shared" si="52"/>
        <v>0</v>
      </c>
      <c r="EC20" s="161">
        <f t="shared" si="52"/>
        <v>0</v>
      </c>
      <c r="ED20" s="161">
        <f t="shared" si="52"/>
        <v>0</v>
      </c>
      <c r="EE20" s="161">
        <f t="shared" si="52"/>
        <v>0</v>
      </c>
      <c r="EF20" s="161">
        <f t="shared" si="52"/>
        <v>0</v>
      </c>
      <c r="EG20" s="161">
        <f t="shared" si="52"/>
        <v>0</v>
      </c>
      <c r="EH20" s="161">
        <f t="shared" si="52"/>
        <v>0</v>
      </c>
      <c r="EI20" s="161">
        <f t="shared" si="52"/>
        <v>0</v>
      </c>
      <c r="EJ20" s="161">
        <f t="shared" si="52"/>
        <v>0</v>
      </c>
      <c r="EK20" s="161">
        <f t="shared" si="52"/>
        <v>0</v>
      </c>
      <c r="EL20" s="161">
        <f t="shared" si="52"/>
        <v>0</v>
      </c>
      <c r="EM20" s="161">
        <f t="shared" si="52"/>
        <v>0</v>
      </c>
      <c r="EN20" s="161">
        <f t="shared" si="52"/>
        <v>0</v>
      </c>
      <c r="EO20" s="161">
        <f t="shared" si="52"/>
        <v>0</v>
      </c>
      <c r="EP20" s="161">
        <f t="shared" si="52"/>
        <v>0</v>
      </c>
      <c r="EQ20" s="161">
        <f t="shared" si="52"/>
        <v>0</v>
      </c>
      <c r="ER20" s="161">
        <f t="shared" si="52"/>
        <v>0</v>
      </c>
      <c r="ES20" s="161">
        <f t="shared" si="52"/>
        <v>0</v>
      </c>
    </row>
    <row r="21" spans="1:149" ht="22.5" customHeight="1" thickBot="1" x14ac:dyDescent="0.3">
      <c r="A21" s="146"/>
      <c r="B21" s="63"/>
      <c r="C21" s="77" t="str">
        <f t="shared" si="53"/>
        <v/>
      </c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83"/>
      <c r="CU21" s="165">
        <f t="shared" si="42"/>
        <v>0</v>
      </c>
      <c r="CV21" s="161">
        <f t="shared" si="54"/>
        <v>0</v>
      </c>
      <c r="CW21" s="161">
        <f t="shared" si="54"/>
        <v>0</v>
      </c>
      <c r="CX21" s="161">
        <f t="shared" si="54"/>
        <v>0</v>
      </c>
      <c r="CY21" s="161">
        <f t="shared" si="54"/>
        <v>0</v>
      </c>
      <c r="CZ21" s="161">
        <f t="shared" si="54"/>
        <v>0</v>
      </c>
      <c r="DA21" s="161">
        <f t="shared" si="54"/>
        <v>0</v>
      </c>
      <c r="DB21" s="161">
        <f t="shared" si="54"/>
        <v>0</v>
      </c>
      <c r="DC21" s="161">
        <f t="shared" si="54"/>
        <v>0</v>
      </c>
      <c r="DD21" s="161">
        <f t="shared" si="54"/>
        <v>0</v>
      </c>
      <c r="DE21" s="161">
        <f t="shared" si="54"/>
        <v>0</v>
      </c>
      <c r="DF21" s="161">
        <f t="shared" si="54"/>
        <v>0</v>
      </c>
      <c r="DG21" s="161">
        <f t="shared" si="54"/>
        <v>0</v>
      </c>
      <c r="DH21" s="161">
        <f t="shared" si="54"/>
        <v>0</v>
      </c>
      <c r="DI21" s="161">
        <f t="shared" si="54"/>
        <v>0</v>
      </c>
      <c r="DJ21" s="161">
        <f t="shared" si="54"/>
        <v>0</v>
      </c>
      <c r="DK21" s="161">
        <f t="shared" si="54"/>
        <v>0</v>
      </c>
      <c r="DL21" s="161">
        <f t="shared" si="43"/>
        <v>0</v>
      </c>
      <c r="DM21" s="161">
        <f t="shared" si="44"/>
        <v>0</v>
      </c>
      <c r="DN21" s="161">
        <f t="shared" si="45"/>
        <v>0</v>
      </c>
      <c r="DO21" s="161">
        <f t="shared" si="46"/>
        <v>0</v>
      </c>
      <c r="DP21" s="161">
        <f t="shared" si="47"/>
        <v>0</v>
      </c>
      <c r="DQ21" s="161">
        <f t="shared" si="48"/>
        <v>0</v>
      </c>
      <c r="DR21" s="161">
        <f t="shared" si="49"/>
        <v>0</v>
      </c>
      <c r="DS21" s="161">
        <f t="shared" si="50"/>
        <v>0</v>
      </c>
      <c r="DT21" s="161">
        <f t="shared" si="51"/>
        <v>0</v>
      </c>
      <c r="DU21" s="161">
        <f t="shared" si="52"/>
        <v>0</v>
      </c>
      <c r="DV21" s="161">
        <f t="shared" si="52"/>
        <v>0</v>
      </c>
      <c r="DW21" s="161">
        <f t="shared" si="52"/>
        <v>0</v>
      </c>
      <c r="DX21" s="161">
        <f t="shared" si="52"/>
        <v>0</v>
      </c>
      <c r="DY21" s="161">
        <f t="shared" si="52"/>
        <v>0</v>
      </c>
      <c r="DZ21" s="161">
        <f t="shared" si="52"/>
        <v>0</v>
      </c>
      <c r="EA21" s="161">
        <f t="shared" si="52"/>
        <v>0</v>
      </c>
      <c r="EB21" s="161">
        <f t="shared" si="52"/>
        <v>0</v>
      </c>
      <c r="EC21" s="161">
        <f t="shared" si="52"/>
        <v>0</v>
      </c>
      <c r="ED21" s="161">
        <f t="shared" si="52"/>
        <v>0</v>
      </c>
      <c r="EE21" s="161">
        <f t="shared" si="52"/>
        <v>0</v>
      </c>
      <c r="EF21" s="161">
        <f t="shared" si="52"/>
        <v>0</v>
      </c>
      <c r="EG21" s="161">
        <f t="shared" si="52"/>
        <v>0</v>
      </c>
      <c r="EH21" s="161">
        <f t="shared" si="52"/>
        <v>0</v>
      </c>
      <c r="EI21" s="161">
        <f t="shared" si="52"/>
        <v>0</v>
      </c>
      <c r="EJ21" s="161">
        <f t="shared" si="52"/>
        <v>0</v>
      </c>
      <c r="EK21" s="161">
        <f t="shared" si="52"/>
        <v>0</v>
      </c>
      <c r="EL21" s="161">
        <f t="shared" si="52"/>
        <v>0</v>
      </c>
      <c r="EM21" s="161">
        <f t="shared" si="52"/>
        <v>0</v>
      </c>
      <c r="EN21" s="161">
        <f t="shared" si="52"/>
        <v>0</v>
      </c>
      <c r="EO21" s="161">
        <f t="shared" si="52"/>
        <v>0</v>
      </c>
      <c r="EP21" s="161">
        <f t="shared" si="52"/>
        <v>0</v>
      </c>
      <c r="EQ21" s="161">
        <f t="shared" si="52"/>
        <v>0</v>
      </c>
      <c r="ER21" s="161">
        <f t="shared" si="52"/>
        <v>0</v>
      </c>
      <c r="ES21" s="161">
        <f t="shared" si="52"/>
        <v>0</v>
      </c>
    </row>
    <row r="22" spans="1:149" ht="22.5" customHeight="1" thickBot="1" x14ac:dyDescent="0.3">
      <c r="A22" s="59"/>
      <c r="B22" s="64" t="s">
        <v>65</v>
      </c>
      <c r="C22" s="78">
        <f>SUM(C12:C21)</f>
        <v>0</v>
      </c>
      <c r="D22" s="84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86"/>
      <c r="CU22" s="165">
        <f t="shared" si="42"/>
        <v>0</v>
      </c>
      <c r="CV22" s="161">
        <f t="shared" si="54"/>
        <v>0</v>
      </c>
      <c r="CW22" s="161">
        <f t="shared" si="54"/>
        <v>0</v>
      </c>
      <c r="CX22" s="161">
        <f t="shared" si="54"/>
        <v>0</v>
      </c>
      <c r="CY22" s="161">
        <f t="shared" si="54"/>
        <v>0</v>
      </c>
      <c r="CZ22" s="161">
        <f t="shared" si="54"/>
        <v>0</v>
      </c>
      <c r="DA22" s="161">
        <f t="shared" si="54"/>
        <v>0</v>
      </c>
      <c r="DB22" s="161">
        <f t="shared" si="54"/>
        <v>0</v>
      </c>
      <c r="DC22" s="161">
        <f t="shared" si="54"/>
        <v>0</v>
      </c>
      <c r="DD22" s="161">
        <f t="shared" si="54"/>
        <v>0</v>
      </c>
      <c r="DE22" s="161">
        <f t="shared" si="54"/>
        <v>0</v>
      </c>
      <c r="DF22" s="161">
        <f t="shared" si="54"/>
        <v>0</v>
      </c>
      <c r="DG22" s="161">
        <f t="shared" si="54"/>
        <v>0</v>
      </c>
      <c r="DH22" s="161">
        <f t="shared" si="54"/>
        <v>0</v>
      </c>
      <c r="DI22" s="161">
        <f t="shared" si="54"/>
        <v>0</v>
      </c>
      <c r="DJ22" s="161">
        <f t="shared" si="54"/>
        <v>0</v>
      </c>
      <c r="DK22" s="161">
        <f t="shared" si="54"/>
        <v>0</v>
      </c>
      <c r="DL22" s="161">
        <f>IF(T22="",0,T22)</f>
        <v>0</v>
      </c>
      <c r="DM22" s="161">
        <f t="shared" si="44"/>
        <v>0</v>
      </c>
      <c r="DN22" s="161">
        <f t="shared" si="45"/>
        <v>0</v>
      </c>
      <c r="DO22" s="161">
        <f t="shared" si="46"/>
        <v>0</v>
      </c>
      <c r="DP22" s="161">
        <f t="shared" si="47"/>
        <v>0</v>
      </c>
      <c r="DQ22" s="161">
        <f t="shared" si="48"/>
        <v>0</v>
      </c>
      <c r="DR22" s="161">
        <f t="shared" si="49"/>
        <v>0</v>
      </c>
      <c r="DS22" s="161">
        <f t="shared" si="50"/>
        <v>0</v>
      </c>
      <c r="DT22" s="161">
        <f t="shared" si="51"/>
        <v>0</v>
      </c>
      <c r="DU22" s="161">
        <f t="shared" si="52"/>
        <v>0</v>
      </c>
      <c r="DV22" s="161">
        <f t="shared" si="52"/>
        <v>0</v>
      </c>
      <c r="DW22" s="161">
        <f t="shared" si="52"/>
        <v>0</v>
      </c>
      <c r="DX22" s="161">
        <f t="shared" si="52"/>
        <v>0</v>
      </c>
      <c r="DY22" s="161">
        <f t="shared" si="52"/>
        <v>0</v>
      </c>
      <c r="DZ22" s="161">
        <f t="shared" ref="DZ22:ES22" si="55">IF(AH22="",0,AH22)</f>
        <v>0</v>
      </c>
      <c r="EA22" s="161">
        <f t="shared" si="55"/>
        <v>0</v>
      </c>
      <c r="EB22" s="161">
        <f t="shared" si="55"/>
        <v>0</v>
      </c>
      <c r="EC22" s="161">
        <f t="shared" si="55"/>
        <v>0</v>
      </c>
      <c r="ED22" s="161">
        <f t="shared" si="55"/>
        <v>0</v>
      </c>
      <c r="EE22" s="161">
        <f t="shared" si="55"/>
        <v>0</v>
      </c>
      <c r="EF22" s="161">
        <f t="shared" si="55"/>
        <v>0</v>
      </c>
      <c r="EG22" s="161">
        <f t="shared" si="55"/>
        <v>0</v>
      </c>
      <c r="EH22" s="161">
        <f t="shared" si="55"/>
        <v>0</v>
      </c>
      <c r="EI22" s="161">
        <f t="shared" si="55"/>
        <v>0</v>
      </c>
      <c r="EJ22" s="161">
        <f t="shared" si="55"/>
        <v>0</v>
      </c>
      <c r="EK22" s="161">
        <f t="shared" si="55"/>
        <v>0</v>
      </c>
      <c r="EL22" s="161">
        <f t="shared" si="55"/>
        <v>0</v>
      </c>
      <c r="EM22" s="161">
        <f t="shared" si="55"/>
        <v>0</v>
      </c>
      <c r="EN22" s="161">
        <f t="shared" si="55"/>
        <v>0</v>
      </c>
      <c r="EO22" s="161">
        <f t="shared" si="55"/>
        <v>0</v>
      </c>
      <c r="EP22" s="161">
        <f t="shared" si="55"/>
        <v>0</v>
      </c>
      <c r="EQ22" s="161">
        <f t="shared" si="55"/>
        <v>0</v>
      </c>
      <c r="ER22" s="161">
        <f t="shared" si="55"/>
        <v>0</v>
      </c>
      <c r="ES22" s="161">
        <f t="shared" si="55"/>
        <v>0</v>
      </c>
    </row>
    <row r="23" spans="1:149" ht="22.5" customHeight="1" x14ac:dyDescent="0.25">
      <c r="A23" s="60" t="s">
        <v>67</v>
      </c>
      <c r="B23" s="65"/>
      <c r="C23" s="79"/>
      <c r="D23" s="87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89"/>
      <c r="CU23" s="165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</row>
    <row r="24" spans="1:149" ht="22.5" customHeight="1" x14ac:dyDescent="0.25">
      <c r="A24" s="146"/>
      <c r="B24" s="63"/>
      <c r="C24" s="76" t="str">
        <f t="shared" ref="C24:C33" si="56">IF(CU24=0,"",CU24)</f>
        <v/>
      </c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83"/>
      <c r="CU24" s="165">
        <f t="shared" ref="CU24:CU34" si="57">CV24+NPV(DiscountRate,CW24:ES24)</f>
        <v>0</v>
      </c>
      <c r="CV24" s="161">
        <f t="shared" si="54"/>
        <v>0</v>
      </c>
      <c r="CW24" s="161">
        <f t="shared" si="54"/>
        <v>0</v>
      </c>
      <c r="CX24" s="161">
        <f t="shared" si="54"/>
        <v>0</v>
      </c>
      <c r="CY24" s="161">
        <f t="shared" si="54"/>
        <v>0</v>
      </c>
      <c r="CZ24" s="161">
        <f t="shared" si="54"/>
        <v>0</v>
      </c>
      <c r="DA24" s="161">
        <f t="shared" si="54"/>
        <v>0</v>
      </c>
      <c r="DB24" s="161">
        <f t="shared" si="54"/>
        <v>0</v>
      </c>
      <c r="DC24" s="161">
        <f t="shared" si="54"/>
        <v>0</v>
      </c>
      <c r="DD24" s="161">
        <f t="shared" si="54"/>
        <v>0</v>
      </c>
      <c r="DE24" s="161">
        <f t="shared" si="54"/>
        <v>0</v>
      </c>
      <c r="DF24" s="161">
        <f t="shared" si="54"/>
        <v>0</v>
      </c>
      <c r="DG24" s="161">
        <f t="shared" si="54"/>
        <v>0</v>
      </c>
      <c r="DH24" s="161">
        <f t="shared" si="54"/>
        <v>0</v>
      </c>
      <c r="DI24" s="161">
        <f t="shared" si="54"/>
        <v>0</v>
      </c>
      <c r="DJ24" s="161">
        <f t="shared" si="54"/>
        <v>0</v>
      </c>
      <c r="DK24" s="161">
        <f t="shared" si="54"/>
        <v>0</v>
      </c>
      <c r="DL24" s="161">
        <f t="shared" ref="DL24:DL34" si="58">IF(T24="",0,T24)</f>
        <v>0</v>
      </c>
      <c r="DM24" s="161">
        <f t="shared" ref="DM24:DM34" si="59">IF(U24="",0,U24)</f>
        <v>0</v>
      </c>
      <c r="DN24" s="161">
        <f t="shared" ref="DN24:DN34" si="60">IF(V24="",0,V24)</f>
        <v>0</v>
      </c>
      <c r="DO24" s="161">
        <f t="shared" ref="DO24:DO34" si="61">IF(W24="",0,W24)</f>
        <v>0</v>
      </c>
      <c r="DP24" s="161">
        <f t="shared" ref="DP24:DP34" si="62">IF(X24="",0,X24)</f>
        <v>0</v>
      </c>
      <c r="DQ24" s="161">
        <f t="shared" ref="DQ24:DQ34" si="63">IF(Y24="",0,Y24)</f>
        <v>0</v>
      </c>
      <c r="DR24" s="161">
        <f t="shared" ref="DR24:DR34" si="64">IF(Z24="",0,Z24)</f>
        <v>0</v>
      </c>
      <c r="DS24" s="161">
        <f t="shared" ref="DS24:DS34" si="65">IF(AA24="",0,AA24)</f>
        <v>0</v>
      </c>
      <c r="DT24" s="161">
        <f t="shared" ref="DT24:DT34" si="66">IF(AB24="",0,AB24)</f>
        <v>0</v>
      </c>
      <c r="DU24" s="161">
        <f t="shared" ref="DU24:ES34" si="67">IF(AC24="",0,AC24)</f>
        <v>0</v>
      </c>
      <c r="DV24" s="161">
        <f t="shared" si="67"/>
        <v>0</v>
      </c>
      <c r="DW24" s="161">
        <f t="shared" si="67"/>
        <v>0</v>
      </c>
      <c r="DX24" s="161">
        <f t="shared" si="67"/>
        <v>0</v>
      </c>
      <c r="DY24" s="161">
        <f t="shared" si="67"/>
        <v>0</v>
      </c>
      <c r="DZ24" s="161">
        <f t="shared" si="67"/>
        <v>0</v>
      </c>
      <c r="EA24" s="161">
        <f t="shared" si="67"/>
        <v>0</v>
      </c>
      <c r="EB24" s="161">
        <f t="shared" si="67"/>
        <v>0</v>
      </c>
      <c r="EC24" s="161">
        <f t="shared" si="67"/>
        <v>0</v>
      </c>
      <c r="ED24" s="161">
        <f t="shared" si="67"/>
        <v>0</v>
      </c>
      <c r="EE24" s="161">
        <f t="shared" si="67"/>
        <v>0</v>
      </c>
      <c r="EF24" s="161">
        <f t="shared" si="67"/>
        <v>0</v>
      </c>
      <c r="EG24" s="161">
        <f t="shared" si="67"/>
        <v>0</v>
      </c>
      <c r="EH24" s="161">
        <f t="shared" si="67"/>
        <v>0</v>
      </c>
      <c r="EI24" s="161">
        <f t="shared" si="67"/>
        <v>0</v>
      </c>
      <c r="EJ24" s="161">
        <f t="shared" si="67"/>
        <v>0</v>
      </c>
      <c r="EK24" s="161">
        <f t="shared" si="67"/>
        <v>0</v>
      </c>
      <c r="EL24" s="161">
        <f t="shared" si="67"/>
        <v>0</v>
      </c>
      <c r="EM24" s="161">
        <f t="shared" si="67"/>
        <v>0</v>
      </c>
      <c r="EN24" s="161">
        <f t="shared" si="67"/>
        <v>0</v>
      </c>
      <c r="EO24" s="161">
        <f t="shared" si="67"/>
        <v>0</v>
      </c>
      <c r="EP24" s="161">
        <f t="shared" si="67"/>
        <v>0</v>
      </c>
      <c r="EQ24" s="161">
        <f t="shared" si="67"/>
        <v>0</v>
      </c>
      <c r="ER24" s="161">
        <f t="shared" si="67"/>
        <v>0</v>
      </c>
      <c r="ES24" s="161">
        <f t="shared" si="67"/>
        <v>0</v>
      </c>
    </row>
    <row r="25" spans="1:149" ht="22.5" customHeight="1" x14ac:dyDescent="0.25">
      <c r="A25" s="146"/>
      <c r="B25" s="63"/>
      <c r="C25" s="76" t="str">
        <f t="shared" si="56"/>
        <v/>
      </c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83"/>
      <c r="CU25" s="165">
        <f t="shared" si="57"/>
        <v>0</v>
      </c>
      <c r="CV25" s="161">
        <f t="shared" si="54"/>
        <v>0</v>
      </c>
      <c r="CW25" s="161">
        <f t="shared" si="54"/>
        <v>0</v>
      </c>
      <c r="CX25" s="161">
        <f t="shared" si="54"/>
        <v>0</v>
      </c>
      <c r="CY25" s="161">
        <f t="shared" si="54"/>
        <v>0</v>
      </c>
      <c r="CZ25" s="161">
        <f t="shared" si="54"/>
        <v>0</v>
      </c>
      <c r="DA25" s="161">
        <f t="shared" si="54"/>
        <v>0</v>
      </c>
      <c r="DB25" s="161">
        <f t="shared" si="54"/>
        <v>0</v>
      </c>
      <c r="DC25" s="161">
        <f t="shared" si="54"/>
        <v>0</v>
      </c>
      <c r="DD25" s="161">
        <f t="shared" si="54"/>
        <v>0</v>
      </c>
      <c r="DE25" s="161">
        <f t="shared" si="54"/>
        <v>0</v>
      </c>
      <c r="DF25" s="161">
        <f t="shared" si="54"/>
        <v>0</v>
      </c>
      <c r="DG25" s="161">
        <f t="shared" si="54"/>
        <v>0</v>
      </c>
      <c r="DH25" s="161">
        <f t="shared" si="54"/>
        <v>0</v>
      </c>
      <c r="DI25" s="161">
        <f t="shared" si="54"/>
        <v>0</v>
      </c>
      <c r="DJ25" s="161">
        <f t="shared" si="54"/>
        <v>0</v>
      </c>
      <c r="DK25" s="161">
        <f t="shared" si="54"/>
        <v>0</v>
      </c>
      <c r="DL25" s="161">
        <f t="shared" si="58"/>
        <v>0</v>
      </c>
      <c r="DM25" s="161">
        <f t="shared" si="59"/>
        <v>0</v>
      </c>
      <c r="DN25" s="161">
        <f t="shared" si="60"/>
        <v>0</v>
      </c>
      <c r="DO25" s="161">
        <f t="shared" si="61"/>
        <v>0</v>
      </c>
      <c r="DP25" s="161">
        <f t="shared" si="62"/>
        <v>0</v>
      </c>
      <c r="DQ25" s="161">
        <f t="shared" si="63"/>
        <v>0</v>
      </c>
      <c r="DR25" s="161">
        <f t="shared" si="64"/>
        <v>0</v>
      </c>
      <c r="DS25" s="161">
        <f t="shared" si="65"/>
        <v>0</v>
      </c>
      <c r="DT25" s="161">
        <f t="shared" si="66"/>
        <v>0</v>
      </c>
      <c r="DU25" s="161">
        <f t="shared" si="67"/>
        <v>0</v>
      </c>
      <c r="DV25" s="161">
        <f t="shared" si="67"/>
        <v>0</v>
      </c>
      <c r="DW25" s="161">
        <f t="shared" si="67"/>
        <v>0</v>
      </c>
      <c r="DX25" s="161">
        <f t="shared" si="67"/>
        <v>0</v>
      </c>
      <c r="DY25" s="161">
        <f t="shared" si="67"/>
        <v>0</v>
      </c>
      <c r="DZ25" s="161">
        <f t="shared" si="67"/>
        <v>0</v>
      </c>
      <c r="EA25" s="161">
        <f t="shared" si="67"/>
        <v>0</v>
      </c>
      <c r="EB25" s="161">
        <f t="shared" si="67"/>
        <v>0</v>
      </c>
      <c r="EC25" s="161">
        <f t="shared" si="67"/>
        <v>0</v>
      </c>
      <c r="ED25" s="161">
        <f t="shared" si="67"/>
        <v>0</v>
      </c>
      <c r="EE25" s="161">
        <f t="shared" si="67"/>
        <v>0</v>
      </c>
      <c r="EF25" s="161">
        <f t="shared" si="67"/>
        <v>0</v>
      </c>
      <c r="EG25" s="161">
        <f t="shared" si="67"/>
        <v>0</v>
      </c>
      <c r="EH25" s="161">
        <f t="shared" si="67"/>
        <v>0</v>
      </c>
      <c r="EI25" s="161">
        <f t="shared" si="67"/>
        <v>0</v>
      </c>
      <c r="EJ25" s="161">
        <f t="shared" si="67"/>
        <v>0</v>
      </c>
      <c r="EK25" s="161">
        <f t="shared" si="67"/>
        <v>0</v>
      </c>
      <c r="EL25" s="161">
        <f t="shared" si="67"/>
        <v>0</v>
      </c>
      <c r="EM25" s="161">
        <f t="shared" si="67"/>
        <v>0</v>
      </c>
      <c r="EN25" s="161">
        <f t="shared" si="67"/>
        <v>0</v>
      </c>
      <c r="EO25" s="161">
        <f t="shared" si="67"/>
        <v>0</v>
      </c>
      <c r="EP25" s="161">
        <f t="shared" si="67"/>
        <v>0</v>
      </c>
      <c r="EQ25" s="161">
        <f t="shared" si="67"/>
        <v>0</v>
      </c>
      <c r="ER25" s="161">
        <f t="shared" si="67"/>
        <v>0</v>
      </c>
      <c r="ES25" s="161">
        <f t="shared" si="67"/>
        <v>0</v>
      </c>
    </row>
    <row r="26" spans="1:149" ht="22.5" customHeight="1" x14ac:dyDescent="0.25">
      <c r="A26" s="146"/>
      <c r="B26" s="63"/>
      <c r="C26" s="76" t="str">
        <f t="shared" si="56"/>
        <v/>
      </c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83"/>
      <c r="CU26" s="165">
        <f t="shared" si="57"/>
        <v>0</v>
      </c>
      <c r="CV26" s="161">
        <f t="shared" si="54"/>
        <v>0</v>
      </c>
      <c r="CW26" s="161">
        <f t="shared" si="54"/>
        <v>0</v>
      </c>
      <c r="CX26" s="161">
        <f t="shared" si="54"/>
        <v>0</v>
      </c>
      <c r="CY26" s="161">
        <f t="shared" si="54"/>
        <v>0</v>
      </c>
      <c r="CZ26" s="161">
        <f t="shared" si="54"/>
        <v>0</v>
      </c>
      <c r="DA26" s="161">
        <f t="shared" si="54"/>
        <v>0</v>
      </c>
      <c r="DB26" s="161">
        <f t="shared" si="54"/>
        <v>0</v>
      </c>
      <c r="DC26" s="161">
        <f t="shared" si="54"/>
        <v>0</v>
      </c>
      <c r="DD26" s="161">
        <f t="shared" si="54"/>
        <v>0</v>
      </c>
      <c r="DE26" s="161">
        <f t="shared" si="54"/>
        <v>0</v>
      </c>
      <c r="DF26" s="161">
        <f t="shared" si="54"/>
        <v>0</v>
      </c>
      <c r="DG26" s="161">
        <f t="shared" si="54"/>
        <v>0</v>
      </c>
      <c r="DH26" s="161">
        <f t="shared" si="54"/>
        <v>0</v>
      </c>
      <c r="DI26" s="161">
        <f t="shared" si="54"/>
        <v>0</v>
      </c>
      <c r="DJ26" s="161">
        <f t="shared" si="54"/>
        <v>0</v>
      </c>
      <c r="DK26" s="161">
        <f t="shared" si="54"/>
        <v>0</v>
      </c>
      <c r="DL26" s="161">
        <f t="shared" si="58"/>
        <v>0</v>
      </c>
      <c r="DM26" s="161">
        <f t="shared" si="59"/>
        <v>0</v>
      </c>
      <c r="DN26" s="161">
        <f t="shared" si="60"/>
        <v>0</v>
      </c>
      <c r="DO26" s="161">
        <f t="shared" si="61"/>
        <v>0</v>
      </c>
      <c r="DP26" s="161">
        <f t="shared" si="62"/>
        <v>0</v>
      </c>
      <c r="DQ26" s="161">
        <f t="shared" si="63"/>
        <v>0</v>
      </c>
      <c r="DR26" s="161">
        <f t="shared" si="64"/>
        <v>0</v>
      </c>
      <c r="DS26" s="161">
        <f t="shared" si="65"/>
        <v>0</v>
      </c>
      <c r="DT26" s="161">
        <f t="shared" si="66"/>
        <v>0</v>
      </c>
      <c r="DU26" s="161">
        <f t="shared" si="67"/>
        <v>0</v>
      </c>
      <c r="DV26" s="161">
        <f t="shared" si="67"/>
        <v>0</v>
      </c>
      <c r="DW26" s="161">
        <f t="shared" si="67"/>
        <v>0</v>
      </c>
      <c r="DX26" s="161">
        <f t="shared" si="67"/>
        <v>0</v>
      </c>
      <c r="DY26" s="161">
        <f t="shared" si="67"/>
        <v>0</v>
      </c>
      <c r="DZ26" s="161">
        <f t="shared" si="67"/>
        <v>0</v>
      </c>
      <c r="EA26" s="161">
        <f t="shared" si="67"/>
        <v>0</v>
      </c>
      <c r="EB26" s="161">
        <f t="shared" si="67"/>
        <v>0</v>
      </c>
      <c r="EC26" s="161">
        <f t="shared" si="67"/>
        <v>0</v>
      </c>
      <c r="ED26" s="161">
        <f t="shared" si="67"/>
        <v>0</v>
      </c>
      <c r="EE26" s="161">
        <f t="shared" si="67"/>
        <v>0</v>
      </c>
      <c r="EF26" s="161">
        <f t="shared" si="67"/>
        <v>0</v>
      </c>
      <c r="EG26" s="161">
        <f t="shared" si="67"/>
        <v>0</v>
      </c>
      <c r="EH26" s="161">
        <f t="shared" si="67"/>
        <v>0</v>
      </c>
      <c r="EI26" s="161">
        <f t="shared" si="67"/>
        <v>0</v>
      </c>
      <c r="EJ26" s="161">
        <f t="shared" si="67"/>
        <v>0</v>
      </c>
      <c r="EK26" s="161">
        <f t="shared" si="67"/>
        <v>0</v>
      </c>
      <c r="EL26" s="161">
        <f t="shared" si="67"/>
        <v>0</v>
      </c>
      <c r="EM26" s="161">
        <f t="shared" si="67"/>
        <v>0</v>
      </c>
      <c r="EN26" s="161">
        <f t="shared" si="67"/>
        <v>0</v>
      </c>
      <c r="EO26" s="161">
        <f t="shared" si="67"/>
        <v>0</v>
      </c>
      <c r="EP26" s="161">
        <f t="shared" si="67"/>
        <v>0</v>
      </c>
      <c r="EQ26" s="161">
        <f t="shared" si="67"/>
        <v>0</v>
      </c>
      <c r="ER26" s="161">
        <f t="shared" si="67"/>
        <v>0</v>
      </c>
      <c r="ES26" s="161">
        <f t="shared" si="67"/>
        <v>0</v>
      </c>
    </row>
    <row r="27" spans="1:149" ht="22.5" customHeight="1" x14ac:dyDescent="0.25">
      <c r="A27" s="146"/>
      <c r="B27" s="63"/>
      <c r="C27" s="76" t="str">
        <f t="shared" si="56"/>
        <v/>
      </c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83"/>
      <c r="CU27" s="165">
        <f t="shared" si="57"/>
        <v>0</v>
      </c>
      <c r="CV27" s="161">
        <f t="shared" si="54"/>
        <v>0</v>
      </c>
      <c r="CW27" s="161">
        <f t="shared" si="54"/>
        <v>0</v>
      </c>
      <c r="CX27" s="161">
        <f t="shared" si="54"/>
        <v>0</v>
      </c>
      <c r="CY27" s="161">
        <f t="shared" si="54"/>
        <v>0</v>
      </c>
      <c r="CZ27" s="161">
        <f t="shared" si="54"/>
        <v>0</v>
      </c>
      <c r="DA27" s="161">
        <f t="shared" si="54"/>
        <v>0</v>
      </c>
      <c r="DB27" s="161">
        <f t="shared" si="54"/>
        <v>0</v>
      </c>
      <c r="DC27" s="161">
        <f t="shared" si="54"/>
        <v>0</v>
      </c>
      <c r="DD27" s="161">
        <f t="shared" si="54"/>
        <v>0</v>
      </c>
      <c r="DE27" s="161">
        <f t="shared" si="54"/>
        <v>0</v>
      </c>
      <c r="DF27" s="161">
        <f t="shared" si="54"/>
        <v>0</v>
      </c>
      <c r="DG27" s="161">
        <f t="shared" si="54"/>
        <v>0</v>
      </c>
      <c r="DH27" s="161">
        <f t="shared" si="54"/>
        <v>0</v>
      </c>
      <c r="DI27" s="161">
        <f t="shared" si="54"/>
        <v>0</v>
      </c>
      <c r="DJ27" s="161">
        <f t="shared" si="54"/>
        <v>0</v>
      </c>
      <c r="DK27" s="161">
        <f t="shared" si="54"/>
        <v>0</v>
      </c>
      <c r="DL27" s="161">
        <f t="shared" si="58"/>
        <v>0</v>
      </c>
      <c r="DM27" s="161">
        <f t="shared" si="59"/>
        <v>0</v>
      </c>
      <c r="DN27" s="161">
        <f t="shared" si="60"/>
        <v>0</v>
      </c>
      <c r="DO27" s="161">
        <f t="shared" si="61"/>
        <v>0</v>
      </c>
      <c r="DP27" s="161">
        <f t="shared" si="62"/>
        <v>0</v>
      </c>
      <c r="DQ27" s="161">
        <f t="shared" si="63"/>
        <v>0</v>
      </c>
      <c r="DR27" s="161">
        <f t="shared" si="64"/>
        <v>0</v>
      </c>
      <c r="DS27" s="161">
        <f t="shared" si="65"/>
        <v>0</v>
      </c>
      <c r="DT27" s="161">
        <f t="shared" si="66"/>
        <v>0</v>
      </c>
      <c r="DU27" s="161">
        <f t="shared" si="67"/>
        <v>0</v>
      </c>
      <c r="DV27" s="161">
        <f t="shared" si="67"/>
        <v>0</v>
      </c>
      <c r="DW27" s="161">
        <f t="shared" si="67"/>
        <v>0</v>
      </c>
      <c r="DX27" s="161">
        <f t="shared" si="67"/>
        <v>0</v>
      </c>
      <c r="DY27" s="161">
        <f t="shared" si="67"/>
        <v>0</v>
      </c>
      <c r="DZ27" s="161">
        <f t="shared" si="67"/>
        <v>0</v>
      </c>
      <c r="EA27" s="161">
        <f t="shared" si="67"/>
        <v>0</v>
      </c>
      <c r="EB27" s="161">
        <f t="shared" si="67"/>
        <v>0</v>
      </c>
      <c r="EC27" s="161">
        <f t="shared" si="67"/>
        <v>0</v>
      </c>
      <c r="ED27" s="161">
        <f t="shared" si="67"/>
        <v>0</v>
      </c>
      <c r="EE27" s="161">
        <f t="shared" si="67"/>
        <v>0</v>
      </c>
      <c r="EF27" s="161">
        <f t="shared" si="67"/>
        <v>0</v>
      </c>
      <c r="EG27" s="161">
        <f t="shared" si="67"/>
        <v>0</v>
      </c>
      <c r="EH27" s="161">
        <f t="shared" si="67"/>
        <v>0</v>
      </c>
      <c r="EI27" s="161">
        <f t="shared" si="67"/>
        <v>0</v>
      </c>
      <c r="EJ27" s="161">
        <f t="shared" si="67"/>
        <v>0</v>
      </c>
      <c r="EK27" s="161">
        <f t="shared" si="67"/>
        <v>0</v>
      </c>
      <c r="EL27" s="161">
        <f t="shared" si="67"/>
        <v>0</v>
      </c>
      <c r="EM27" s="161">
        <f t="shared" si="67"/>
        <v>0</v>
      </c>
      <c r="EN27" s="161">
        <f t="shared" si="67"/>
        <v>0</v>
      </c>
      <c r="EO27" s="161">
        <f t="shared" si="67"/>
        <v>0</v>
      </c>
      <c r="EP27" s="161">
        <f t="shared" si="67"/>
        <v>0</v>
      </c>
      <c r="EQ27" s="161">
        <f t="shared" si="67"/>
        <v>0</v>
      </c>
      <c r="ER27" s="161">
        <f t="shared" si="67"/>
        <v>0</v>
      </c>
      <c r="ES27" s="161">
        <f t="shared" si="67"/>
        <v>0</v>
      </c>
    </row>
    <row r="28" spans="1:149" ht="22.5" customHeight="1" x14ac:dyDescent="0.25">
      <c r="A28" s="146"/>
      <c r="B28" s="63"/>
      <c r="C28" s="76" t="str">
        <f t="shared" si="56"/>
        <v/>
      </c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83"/>
      <c r="CU28" s="165">
        <f t="shared" si="57"/>
        <v>0</v>
      </c>
      <c r="CV28" s="161">
        <f t="shared" si="54"/>
        <v>0</v>
      </c>
      <c r="CW28" s="161">
        <f t="shared" si="54"/>
        <v>0</v>
      </c>
      <c r="CX28" s="161">
        <f t="shared" si="54"/>
        <v>0</v>
      </c>
      <c r="CY28" s="161">
        <f t="shared" si="54"/>
        <v>0</v>
      </c>
      <c r="CZ28" s="161">
        <f t="shared" si="54"/>
        <v>0</v>
      </c>
      <c r="DA28" s="161">
        <f t="shared" si="54"/>
        <v>0</v>
      </c>
      <c r="DB28" s="161">
        <f t="shared" si="54"/>
        <v>0</v>
      </c>
      <c r="DC28" s="161">
        <f t="shared" si="54"/>
        <v>0</v>
      </c>
      <c r="DD28" s="161">
        <f t="shared" si="54"/>
        <v>0</v>
      </c>
      <c r="DE28" s="161">
        <f t="shared" si="54"/>
        <v>0</v>
      </c>
      <c r="DF28" s="161">
        <f t="shared" si="54"/>
        <v>0</v>
      </c>
      <c r="DG28" s="161">
        <f t="shared" si="54"/>
        <v>0</v>
      </c>
      <c r="DH28" s="161">
        <f t="shared" si="54"/>
        <v>0</v>
      </c>
      <c r="DI28" s="161">
        <f t="shared" si="54"/>
        <v>0</v>
      </c>
      <c r="DJ28" s="161">
        <f t="shared" si="54"/>
        <v>0</v>
      </c>
      <c r="DK28" s="161">
        <f t="shared" si="54"/>
        <v>0</v>
      </c>
      <c r="DL28" s="161">
        <f t="shared" si="58"/>
        <v>0</v>
      </c>
      <c r="DM28" s="161">
        <f t="shared" si="59"/>
        <v>0</v>
      </c>
      <c r="DN28" s="161">
        <f t="shared" si="60"/>
        <v>0</v>
      </c>
      <c r="DO28" s="161">
        <f t="shared" si="61"/>
        <v>0</v>
      </c>
      <c r="DP28" s="161">
        <f t="shared" si="62"/>
        <v>0</v>
      </c>
      <c r="DQ28" s="161">
        <f t="shared" si="63"/>
        <v>0</v>
      </c>
      <c r="DR28" s="161">
        <f t="shared" si="64"/>
        <v>0</v>
      </c>
      <c r="DS28" s="161">
        <f t="shared" si="65"/>
        <v>0</v>
      </c>
      <c r="DT28" s="161">
        <f t="shared" si="66"/>
        <v>0</v>
      </c>
      <c r="DU28" s="161">
        <f t="shared" si="67"/>
        <v>0</v>
      </c>
      <c r="DV28" s="161">
        <f t="shared" si="67"/>
        <v>0</v>
      </c>
      <c r="DW28" s="161">
        <f t="shared" si="67"/>
        <v>0</v>
      </c>
      <c r="DX28" s="161">
        <f t="shared" si="67"/>
        <v>0</v>
      </c>
      <c r="DY28" s="161">
        <f t="shared" si="67"/>
        <v>0</v>
      </c>
      <c r="DZ28" s="161">
        <f t="shared" si="67"/>
        <v>0</v>
      </c>
      <c r="EA28" s="161">
        <f t="shared" si="67"/>
        <v>0</v>
      </c>
      <c r="EB28" s="161">
        <f t="shared" si="67"/>
        <v>0</v>
      </c>
      <c r="EC28" s="161">
        <f t="shared" si="67"/>
        <v>0</v>
      </c>
      <c r="ED28" s="161">
        <f t="shared" si="67"/>
        <v>0</v>
      </c>
      <c r="EE28" s="161">
        <f t="shared" si="67"/>
        <v>0</v>
      </c>
      <c r="EF28" s="161">
        <f t="shared" si="67"/>
        <v>0</v>
      </c>
      <c r="EG28" s="161">
        <f t="shared" si="67"/>
        <v>0</v>
      </c>
      <c r="EH28" s="161">
        <f t="shared" si="67"/>
        <v>0</v>
      </c>
      <c r="EI28" s="161">
        <f t="shared" si="67"/>
        <v>0</v>
      </c>
      <c r="EJ28" s="161">
        <f t="shared" si="67"/>
        <v>0</v>
      </c>
      <c r="EK28" s="161">
        <f t="shared" si="67"/>
        <v>0</v>
      </c>
      <c r="EL28" s="161">
        <f t="shared" si="67"/>
        <v>0</v>
      </c>
      <c r="EM28" s="161">
        <f t="shared" si="67"/>
        <v>0</v>
      </c>
      <c r="EN28" s="161">
        <f t="shared" si="67"/>
        <v>0</v>
      </c>
      <c r="EO28" s="161">
        <f t="shared" si="67"/>
        <v>0</v>
      </c>
      <c r="EP28" s="161">
        <f t="shared" si="67"/>
        <v>0</v>
      </c>
      <c r="EQ28" s="161">
        <f t="shared" si="67"/>
        <v>0</v>
      </c>
      <c r="ER28" s="161">
        <f t="shared" si="67"/>
        <v>0</v>
      </c>
      <c r="ES28" s="161">
        <f t="shared" si="67"/>
        <v>0</v>
      </c>
    </row>
    <row r="29" spans="1:149" ht="22.5" customHeight="1" x14ac:dyDescent="0.25">
      <c r="A29" s="146"/>
      <c r="B29" s="63"/>
      <c r="C29" s="76" t="str">
        <f t="shared" si="56"/>
        <v/>
      </c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83"/>
      <c r="CU29" s="165">
        <f t="shared" si="57"/>
        <v>0</v>
      </c>
      <c r="CV29" s="161">
        <f t="shared" si="54"/>
        <v>0</v>
      </c>
      <c r="CW29" s="161">
        <f t="shared" si="54"/>
        <v>0</v>
      </c>
      <c r="CX29" s="161">
        <f t="shared" si="54"/>
        <v>0</v>
      </c>
      <c r="CY29" s="161">
        <f t="shared" si="54"/>
        <v>0</v>
      </c>
      <c r="CZ29" s="161">
        <f t="shared" si="54"/>
        <v>0</v>
      </c>
      <c r="DA29" s="161">
        <f t="shared" si="54"/>
        <v>0</v>
      </c>
      <c r="DB29" s="161">
        <f t="shared" si="54"/>
        <v>0</v>
      </c>
      <c r="DC29" s="161">
        <f t="shared" si="54"/>
        <v>0</v>
      </c>
      <c r="DD29" s="161">
        <f t="shared" si="54"/>
        <v>0</v>
      </c>
      <c r="DE29" s="161">
        <f t="shared" si="54"/>
        <v>0</v>
      </c>
      <c r="DF29" s="161">
        <f t="shared" si="54"/>
        <v>0</v>
      </c>
      <c r="DG29" s="161">
        <f t="shared" si="54"/>
        <v>0</v>
      </c>
      <c r="DH29" s="161">
        <f t="shared" si="54"/>
        <v>0</v>
      </c>
      <c r="DI29" s="161">
        <f t="shared" si="54"/>
        <v>0</v>
      </c>
      <c r="DJ29" s="161">
        <f t="shared" si="54"/>
        <v>0</v>
      </c>
      <c r="DK29" s="161">
        <f t="shared" si="54"/>
        <v>0</v>
      </c>
      <c r="DL29" s="161">
        <f t="shared" si="58"/>
        <v>0</v>
      </c>
      <c r="DM29" s="161">
        <f t="shared" si="59"/>
        <v>0</v>
      </c>
      <c r="DN29" s="161">
        <f t="shared" si="60"/>
        <v>0</v>
      </c>
      <c r="DO29" s="161">
        <f t="shared" si="61"/>
        <v>0</v>
      </c>
      <c r="DP29" s="161">
        <f t="shared" si="62"/>
        <v>0</v>
      </c>
      <c r="DQ29" s="161">
        <f t="shared" si="63"/>
        <v>0</v>
      </c>
      <c r="DR29" s="161">
        <f t="shared" si="64"/>
        <v>0</v>
      </c>
      <c r="DS29" s="161">
        <f t="shared" si="65"/>
        <v>0</v>
      </c>
      <c r="DT29" s="161">
        <f t="shared" si="66"/>
        <v>0</v>
      </c>
      <c r="DU29" s="161">
        <f t="shared" si="67"/>
        <v>0</v>
      </c>
      <c r="DV29" s="161">
        <f t="shared" si="67"/>
        <v>0</v>
      </c>
      <c r="DW29" s="161">
        <f t="shared" si="67"/>
        <v>0</v>
      </c>
      <c r="DX29" s="161">
        <f t="shared" si="67"/>
        <v>0</v>
      </c>
      <c r="DY29" s="161">
        <f t="shared" si="67"/>
        <v>0</v>
      </c>
      <c r="DZ29" s="161">
        <f t="shared" si="67"/>
        <v>0</v>
      </c>
      <c r="EA29" s="161">
        <f t="shared" si="67"/>
        <v>0</v>
      </c>
      <c r="EB29" s="161">
        <f t="shared" si="67"/>
        <v>0</v>
      </c>
      <c r="EC29" s="161">
        <f t="shared" si="67"/>
        <v>0</v>
      </c>
      <c r="ED29" s="161">
        <f t="shared" si="67"/>
        <v>0</v>
      </c>
      <c r="EE29" s="161">
        <f t="shared" si="67"/>
        <v>0</v>
      </c>
      <c r="EF29" s="161">
        <f t="shared" si="67"/>
        <v>0</v>
      </c>
      <c r="EG29" s="161">
        <f t="shared" si="67"/>
        <v>0</v>
      </c>
      <c r="EH29" s="161">
        <f t="shared" si="67"/>
        <v>0</v>
      </c>
      <c r="EI29" s="161">
        <f t="shared" si="67"/>
        <v>0</v>
      </c>
      <c r="EJ29" s="161">
        <f t="shared" si="67"/>
        <v>0</v>
      </c>
      <c r="EK29" s="161">
        <f t="shared" si="67"/>
        <v>0</v>
      </c>
      <c r="EL29" s="161">
        <f t="shared" si="67"/>
        <v>0</v>
      </c>
      <c r="EM29" s="161">
        <f t="shared" si="67"/>
        <v>0</v>
      </c>
      <c r="EN29" s="161">
        <f t="shared" si="67"/>
        <v>0</v>
      </c>
      <c r="EO29" s="161">
        <f t="shared" si="67"/>
        <v>0</v>
      </c>
      <c r="EP29" s="161">
        <f t="shared" si="67"/>
        <v>0</v>
      </c>
      <c r="EQ29" s="161">
        <f t="shared" si="67"/>
        <v>0</v>
      </c>
      <c r="ER29" s="161">
        <f t="shared" si="67"/>
        <v>0</v>
      </c>
      <c r="ES29" s="161">
        <f t="shared" si="67"/>
        <v>0</v>
      </c>
    </row>
    <row r="30" spans="1:149" ht="22.5" customHeight="1" x14ac:dyDescent="0.25">
      <c r="A30" s="146"/>
      <c r="B30" s="63"/>
      <c r="C30" s="76" t="str">
        <f t="shared" si="56"/>
        <v/>
      </c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83"/>
      <c r="CU30" s="165">
        <f t="shared" si="57"/>
        <v>0</v>
      </c>
      <c r="CV30" s="161">
        <f t="shared" si="54"/>
        <v>0</v>
      </c>
      <c r="CW30" s="161">
        <f t="shared" si="54"/>
        <v>0</v>
      </c>
      <c r="CX30" s="161">
        <f t="shared" si="54"/>
        <v>0</v>
      </c>
      <c r="CY30" s="161">
        <f t="shared" si="54"/>
        <v>0</v>
      </c>
      <c r="CZ30" s="161">
        <f t="shared" si="54"/>
        <v>0</v>
      </c>
      <c r="DA30" s="161">
        <f t="shared" si="54"/>
        <v>0</v>
      </c>
      <c r="DB30" s="161">
        <f t="shared" si="54"/>
        <v>0</v>
      </c>
      <c r="DC30" s="161">
        <f t="shared" si="54"/>
        <v>0</v>
      </c>
      <c r="DD30" s="161">
        <f t="shared" si="54"/>
        <v>0</v>
      </c>
      <c r="DE30" s="161">
        <f t="shared" si="54"/>
        <v>0</v>
      </c>
      <c r="DF30" s="161">
        <f t="shared" si="54"/>
        <v>0</v>
      </c>
      <c r="DG30" s="161">
        <f t="shared" si="54"/>
        <v>0</v>
      </c>
      <c r="DH30" s="161">
        <f t="shared" si="54"/>
        <v>0</v>
      </c>
      <c r="DI30" s="161">
        <f t="shared" si="54"/>
        <v>0</v>
      </c>
      <c r="DJ30" s="161">
        <f t="shared" si="54"/>
        <v>0</v>
      </c>
      <c r="DK30" s="161">
        <f t="shared" si="54"/>
        <v>0</v>
      </c>
      <c r="DL30" s="161">
        <f t="shared" si="58"/>
        <v>0</v>
      </c>
      <c r="DM30" s="161">
        <f t="shared" si="59"/>
        <v>0</v>
      </c>
      <c r="DN30" s="161">
        <f t="shared" si="60"/>
        <v>0</v>
      </c>
      <c r="DO30" s="161">
        <f t="shared" si="61"/>
        <v>0</v>
      </c>
      <c r="DP30" s="161">
        <f t="shared" si="62"/>
        <v>0</v>
      </c>
      <c r="DQ30" s="161">
        <f t="shared" si="63"/>
        <v>0</v>
      </c>
      <c r="DR30" s="161">
        <f t="shared" si="64"/>
        <v>0</v>
      </c>
      <c r="DS30" s="161">
        <f t="shared" si="65"/>
        <v>0</v>
      </c>
      <c r="DT30" s="161">
        <f t="shared" si="66"/>
        <v>0</v>
      </c>
      <c r="DU30" s="161">
        <f t="shared" si="67"/>
        <v>0</v>
      </c>
      <c r="DV30" s="161">
        <f t="shared" si="67"/>
        <v>0</v>
      </c>
      <c r="DW30" s="161">
        <f t="shared" si="67"/>
        <v>0</v>
      </c>
      <c r="DX30" s="161">
        <f t="shared" si="67"/>
        <v>0</v>
      </c>
      <c r="DY30" s="161">
        <f t="shared" si="67"/>
        <v>0</v>
      </c>
      <c r="DZ30" s="161">
        <f t="shared" si="67"/>
        <v>0</v>
      </c>
      <c r="EA30" s="161">
        <f t="shared" si="67"/>
        <v>0</v>
      </c>
      <c r="EB30" s="161">
        <f t="shared" si="67"/>
        <v>0</v>
      </c>
      <c r="EC30" s="161">
        <f t="shared" si="67"/>
        <v>0</v>
      </c>
      <c r="ED30" s="161">
        <f t="shared" si="67"/>
        <v>0</v>
      </c>
      <c r="EE30" s="161">
        <f t="shared" si="67"/>
        <v>0</v>
      </c>
      <c r="EF30" s="161">
        <f t="shared" si="67"/>
        <v>0</v>
      </c>
      <c r="EG30" s="161">
        <f t="shared" si="67"/>
        <v>0</v>
      </c>
      <c r="EH30" s="161">
        <f t="shared" si="67"/>
        <v>0</v>
      </c>
      <c r="EI30" s="161">
        <f t="shared" si="67"/>
        <v>0</v>
      </c>
      <c r="EJ30" s="161">
        <f t="shared" si="67"/>
        <v>0</v>
      </c>
      <c r="EK30" s="161">
        <f t="shared" si="67"/>
        <v>0</v>
      </c>
      <c r="EL30" s="161">
        <f t="shared" si="67"/>
        <v>0</v>
      </c>
      <c r="EM30" s="161">
        <f t="shared" si="67"/>
        <v>0</v>
      </c>
      <c r="EN30" s="161">
        <f t="shared" si="67"/>
        <v>0</v>
      </c>
      <c r="EO30" s="161">
        <f t="shared" si="67"/>
        <v>0</v>
      </c>
      <c r="EP30" s="161">
        <f t="shared" si="67"/>
        <v>0</v>
      </c>
      <c r="EQ30" s="161">
        <f t="shared" si="67"/>
        <v>0</v>
      </c>
      <c r="ER30" s="161">
        <f t="shared" si="67"/>
        <v>0</v>
      </c>
      <c r="ES30" s="161">
        <f t="shared" si="67"/>
        <v>0</v>
      </c>
    </row>
    <row r="31" spans="1:149" ht="22.5" customHeight="1" x14ac:dyDescent="0.25">
      <c r="A31" s="146"/>
      <c r="B31" s="63"/>
      <c r="C31" s="76" t="str">
        <f t="shared" si="56"/>
        <v/>
      </c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83"/>
      <c r="CU31" s="165">
        <f t="shared" si="57"/>
        <v>0</v>
      </c>
      <c r="CV31" s="161">
        <f t="shared" si="54"/>
        <v>0</v>
      </c>
      <c r="CW31" s="161">
        <f t="shared" si="54"/>
        <v>0</v>
      </c>
      <c r="CX31" s="161">
        <f t="shared" si="54"/>
        <v>0</v>
      </c>
      <c r="CY31" s="161">
        <f t="shared" si="54"/>
        <v>0</v>
      </c>
      <c r="CZ31" s="161">
        <f t="shared" si="54"/>
        <v>0</v>
      </c>
      <c r="DA31" s="161">
        <f t="shared" si="54"/>
        <v>0</v>
      </c>
      <c r="DB31" s="161">
        <f t="shared" si="54"/>
        <v>0</v>
      </c>
      <c r="DC31" s="161">
        <f t="shared" si="54"/>
        <v>0</v>
      </c>
      <c r="DD31" s="161">
        <f t="shared" si="54"/>
        <v>0</v>
      </c>
      <c r="DE31" s="161">
        <f t="shared" si="54"/>
        <v>0</v>
      </c>
      <c r="DF31" s="161">
        <f t="shared" si="54"/>
        <v>0</v>
      </c>
      <c r="DG31" s="161">
        <f t="shared" si="54"/>
        <v>0</v>
      </c>
      <c r="DH31" s="161">
        <f t="shared" si="54"/>
        <v>0</v>
      </c>
      <c r="DI31" s="161">
        <f t="shared" si="54"/>
        <v>0</v>
      </c>
      <c r="DJ31" s="161">
        <f t="shared" si="54"/>
        <v>0</v>
      </c>
      <c r="DK31" s="161">
        <f t="shared" si="54"/>
        <v>0</v>
      </c>
      <c r="DL31" s="161">
        <f t="shared" si="58"/>
        <v>0</v>
      </c>
      <c r="DM31" s="161">
        <f t="shared" si="59"/>
        <v>0</v>
      </c>
      <c r="DN31" s="161">
        <f t="shared" si="60"/>
        <v>0</v>
      </c>
      <c r="DO31" s="161">
        <f t="shared" si="61"/>
        <v>0</v>
      </c>
      <c r="DP31" s="161">
        <f t="shared" si="62"/>
        <v>0</v>
      </c>
      <c r="DQ31" s="161">
        <f t="shared" si="63"/>
        <v>0</v>
      </c>
      <c r="DR31" s="161">
        <f t="shared" si="64"/>
        <v>0</v>
      </c>
      <c r="DS31" s="161">
        <f t="shared" si="65"/>
        <v>0</v>
      </c>
      <c r="DT31" s="161">
        <f t="shared" si="66"/>
        <v>0</v>
      </c>
      <c r="DU31" s="161">
        <f t="shared" si="67"/>
        <v>0</v>
      </c>
      <c r="DV31" s="161">
        <f t="shared" si="67"/>
        <v>0</v>
      </c>
      <c r="DW31" s="161">
        <f t="shared" si="67"/>
        <v>0</v>
      </c>
      <c r="DX31" s="161">
        <f t="shared" si="67"/>
        <v>0</v>
      </c>
      <c r="DY31" s="161">
        <f t="shared" si="67"/>
        <v>0</v>
      </c>
      <c r="DZ31" s="161">
        <f t="shared" si="67"/>
        <v>0</v>
      </c>
      <c r="EA31" s="161">
        <f t="shared" si="67"/>
        <v>0</v>
      </c>
      <c r="EB31" s="161">
        <f t="shared" si="67"/>
        <v>0</v>
      </c>
      <c r="EC31" s="161">
        <f t="shared" si="67"/>
        <v>0</v>
      </c>
      <c r="ED31" s="161">
        <f t="shared" si="67"/>
        <v>0</v>
      </c>
      <c r="EE31" s="161">
        <f t="shared" si="67"/>
        <v>0</v>
      </c>
      <c r="EF31" s="161">
        <f t="shared" si="67"/>
        <v>0</v>
      </c>
      <c r="EG31" s="161">
        <f t="shared" si="67"/>
        <v>0</v>
      </c>
      <c r="EH31" s="161">
        <f t="shared" si="67"/>
        <v>0</v>
      </c>
      <c r="EI31" s="161">
        <f t="shared" si="67"/>
        <v>0</v>
      </c>
      <c r="EJ31" s="161">
        <f t="shared" si="67"/>
        <v>0</v>
      </c>
      <c r="EK31" s="161">
        <f t="shared" si="67"/>
        <v>0</v>
      </c>
      <c r="EL31" s="161">
        <f t="shared" si="67"/>
        <v>0</v>
      </c>
      <c r="EM31" s="161">
        <f t="shared" si="67"/>
        <v>0</v>
      </c>
      <c r="EN31" s="161">
        <f t="shared" si="67"/>
        <v>0</v>
      </c>
      <c r="EO31" s="161">
        <f t="shared" si="67"/>
        <v>0</v>
      </c>
      <c r="EP31" s="161">
        <f t="shared" si="67"/>
        <v>0</v>
      </c>
      <c r="EQ31" s="161">
        <f t="shared" si="67"/>
        <v>0</v>
      </c>
      <c r="ER31" s="161">
        <f t="shared" si="67"/>
        <v>0</v>
      </c>
      <c r="ES31" s="161">
        <f t="shared" si="67"/>
        <v>0</v>
      </c>
    </row>
    <row r="32" spans="1:149" ht="22.5" customHeight="1" x14ac:dyDescent="0.25">
      <c r="A32" s="146"/>
      <c r="B32" s="63"/>
      <c r="C32" s="76" t="str">
        <f t="shared" si="56"/>
        <v/>
      </c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83"/>
      <c r="CU32" s="165">
        <f t="shared" si="57"/>
        <v>0</v>
      </c>
      <c r="CV32" s="161">
        <f t="shared" si="54"/>
        <v>0</v>
      </c>
      <c r="CW32" s="161">
        <f t="shared" si="54"/>
        <v>0</v>
      </c>
      <c r="CX32" s="161">
        <f t="shared" si="54"/>
        <v>0</v>
      </c>
      <c r="CY32" s="161">
        <f t="shared" si="54"/>
        <v>0</v>
      </c>
      <c r="CZ32" s="161">
        <f t="shared" si="54"/>
        <v>0</v>
      </c>
      <c r="DA32" s="161">
        <f t="shared" si="54"/>
        <v>0</v>
      </c>
      <c r="DB32" s="161">
        <f t="shared" si="54"/>
        <v>0</v>
      </c>
      <c r="DC32" s="161">
        <f t="shared" si="54"/>
        <v>0</v>
      </c>
      <c r="DD32" s="161">
        <f t="shared" si="54"/>
        <v>0</v>
      </c>
      <c r="DE32" s="161">
        <f t="shared" si="54"/>
        <v>0</v>
      </c>
      <c r="DF32" s="161">
        <f t="shared" si="54"/>
        <v>0</v>
      </c>
      <c r="DG32" s="161">
        <f t="shared" si="54"/>
        <v>0</v>
      </c>
      <c r="DH32" s="161">
        <f t="shared" si="54"/>
        <v>0</v>
      </c>
      <c r="DI32" s="161">
        <f t="shared" si="54"/>
        <v>0</v>
      </c>
      <c r="DJ32" s="161">
        <f t="shared" si="54"/>
        <v>0</v>
      </c>
      <c r="DK32" s="161">
        <f t="shared" si="54"/>
        <v>0</v>
      </c>
      <c r="DL32" s="161">
        <f t="shared" si="58"/>
        <v>0</v>
      </c>
      <c r="DM32" s="161">
        <f t="shared" si="59"/>
        <v>0</v>
      </c>
      <c r="DN32" s="161">
        <f t="shared" si="60"/>
        <v>0</v>
      </c>
      <c r="DO32" s="161">
        <f t="shared" si="61"/>
        <v>0</v>
      </c>
      <c r="DP32" s="161">
        <f t="shared" si="62"/>
        <v>0</v>
      </c>
      <c r="DQ32" s="161">
        <f t="shared" si="63"/>
        <v>0</v>
      </c>
      <c r="DR32" s="161">
        <f t="shared" si="64"/>
        <v>0</v>
      </c>
      <c r="DS32" s="161">
        <f t="shared" si="65"/>
        <v>0</v>
      </c>
      <c r="DT32" s="161">
        <f t="shared" si="66"/>
        <v>0</v>
      </c>
      <c r="DU32" s="161">
        <f t="shared" si="67"/>
        <v>0</v>
      </c>
      <c r="DV32" s="161">
        <f t="shared" si="67"/>
        <v>0</v>
      </c>
      <c r="DW32" s="161">
        <f t="shared" si="67"/>
        <v>0</v>
      </c>
      <c r="DX32" s="161">
        <f t="shared" si="67"/>
        <v>0</v>
      </c>
      <c r="DY32" s="161">
        <f t="shared" si="67"/>
        <v>0</v>
      </c>
      <c r="DZ32" s="161">
        <f t="shared" si="67"/>
        <v>0</v>
      </c>
      <c r="EA32" s="161">
        <f t="shared" si="67"/>
        <v>0</v>
      </c>
      <c r="EB32" s="161">
        <f t="shared" si="67"/>
        <v>0</v>
      </c>
      <c r="EC32" s="161">
        <f t="shared" si="67"/>
        <v>0</v>
      </c>
      <c r="ED32" s="161">
        <f t="shared" si="67"/>
        <v>0</v>
      </c>
      <c r="EE32" s="161">
        <f t="shared" si="67"/>
        <v>0</v>
      </c>
      <c r="EF32" s="161">
        <f t="shared" si="67"/>
        <v>0</v>
      </c>
      <c r="EG32" s="161">
        <f t="shared" si="67"/>
        <v>0</v>
      </c>
      <c r="EH32" s="161">
        <f t="shared" si="67"/>
        <v>0</v>
      </c>
      <c r="EI32" s="161">
        <f t="shared" si="67"/>
        <v>0</v>
      </c>
      <c r="EJ32" s="161">
        <f t="shared" si="67"/>
        <v>0</v>
      </c>
      <c r="EK32" s="161">
        <f t="shared" si="67"/>
        <v>0</v>
      </c>
      <c r="EL32" s="161">
        <f t="shared" si="67"/>
        <v>0</v>
      </c>
      <c r="EM32" s="161">
        <f t="shared" si="67"/>
        <v>0</v>
      </c>
      <c r="EN32" s="161">
        <f t="shared" si="67"/>
        <v>0</v>
      </c>
      <c r="EO32" s="161">
        <f t="shared" si="67"/>
        <v>0</v>
      </c>
      <c r="EP32" s="161">
        <f t="shared" si="67"/>
        <v>0</v>
      </c>
      <c r="EQ32" s="161">
        <f t="shared" si="67"/>
        <v>0</v>
      </c>
      <c r="ER32" s="161">
        <f t="shared" si="67"/>
        <v>0</v>
      </c>
      <c r="ES32" s="161">
        <f t="shared" si="67"/>
        <v>0</v>
      </c>
    </row>
    <row r="33" spans="1:149" ht="22.5" customHeight="1" thickBot="1" x14ac:dyDescent="0.3">
      <c r="A33" s="146"/>
      <c r="B33" s="63"/>
      <c r="C33" s="76" t="str">
        <f t="shared" si="56"/>
        <v/>
      </c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83"/>
      <c r="CU33" s="165">
        <f t="shared" si="57"/>
        <v>0</v>
      </c>
      <c r="CV33" s="161">
        <f t="shared" si="54"/>
        <v>0</v>
      </c>
      <c r="CW33" s="161">
        <f t="shared" si="54"/>
        <v>0</v>
      </c>
      <c r="CX33" s="161">
        <f t="shared" si="54"/>
        <v>0</v>
      </c>
      <c r="CY33" s="161">
        <f t="shared" si="54"/>
        <v>0</v>
      </c>
      <c r="CZ33" s="161">
        <f t="shared" si="54"/>
        <v>0</v>
      </c>
      <c r="DA33" s="161">
        <f t="shared" si="54"/>
        <v>0</v>
      </c>
      <c r="DB33" s="161">
        <f t="shared" si="54"/>
        <v>0</v>
      </c>
      <c r="DC33" s="161">
        <f t="shared" si="54"/>
        <v>0</v>
      </c>
      <c r="DD33" s="161">
        <f t="shared" si="54"/>
        <v>0</v>
      </c>
      <c r="DE33" s="161">
        <f t="shared" si="54"/>
        <v>0</v>
      </c>
      <c r="DF33" s="161">
        <f t="shared" si="54"/>
        <v>0</v>
      </c>
      <c r="DG33" s="161">
        <f t="shared" si="54"/>
        <v>0</v>
      </c>
      <c r="DH33" s="161">
        <f t="shared" si="54"/>
        <v>0</v>
      </c>
      <c r="DI33" s="161">
        <f t="shared" si="54"/>
        <v>0</v>
      </c>
      <c r="DJ33" s="161">
        <f t="shared" si="54"/>
        <v>0</v>
      </c>
      <c r="DK33" s="161">
        <f t="shared" si="54"/>
        <v>0</v>
      </c>
      <c r="DL33" s="161">
        <f t="shared" si="58"/>
        <v>0</v>
      </c>
      <c r="DM33" s="161">
        <f t="shared" si="59"/>
        <v>0</v>
      </c>
      <c r="DN33" s="161">
        <f t="shared" si="60"/>
        <v>0</v>
      </c>
      <c r="DO33" s="161">
        <f t="shared" si="61"/>
        <v>0</v>
      </c>
      <c r="DP33" s="161">
        <f t="shared" si="62"/>
        <v>0</v>
      </c>
      <c r="DQ33" s="161">
        <f t="shared" si="63"/>
        <v>0</v>
      </c>
      <c r="DR33" s="161">
        <f t="shared" si="64"/>
        <v>0</v>
      </c>
      <c r="DS33" s="161">
        <f t="shared" si="65"/>
        <v>0</v>
      </c>
      <c r="DT33" s="161">
        <f t="shared" si="66"/>
        <v>0</v>
      </c>
      <c r="DU33" s="161">
        <f t="shared" si="67"/>
        <v>0</v>
      </c>
      <c r="DV33" s="161">
        <f t="shared" si="67"/>
        <v>0</v>
      </c>
      <c r="DW33" s="161">
        <f t="shared" si="67"/>
        <v>0</v>
      </c>
      <c r="DX33" s="161">
        <f t="shared" si="67"/>
        <v>0</v>
      </c>
      <c r="DY33" s="161">
        <f t="shared" si="67"/>
        <v>0</v>
      </c>
      <c r="DZ33" s="161">
        <f t="shared" si="67"/>
        <v>0</v>
      </c>
      <c r="EA33" s="161">
        <f t="shared" si="67"/>
        <v>0</v>
      </c>
      <c r="EB33" s="161">
        <f t="shared" si="67"/>
        <v>0</v>
      </c>
      <c r="EC33" s="161">
        <f t="shared" si="67"/>
        <v>0</v>
      </c>
      <c r="ED33" s="161">
        <f t="shared" si="67"/>
        <v>0</v>
      </c>
      <c r="EE33" s="161">
        <f t="shared" si="67"/>
        <v>0</v>
      </c>
      <c r="EF33" s="161">
        <f t="shared" si="67"/>
        <v>0</v>
      </c>
      <c r="EG33" s="161">
        <f t="shared" si="67"/>
        <v>0</v>
      </c>
      <c r="EH33" s="161">
        <f t="shared" si="67"/>
        <v>0</v>
      </c>
      <c r="EI33" s="161">
        <f t="shared" si="67"/>
        <v>0</v>
      </c>
      <c r="EJ33" s="161">
        <f t="shared" si="67"/>
        <v>0</v>
      </c>
      <c r="EK33" s="161">
        <f t="shared" si="67"/>
        <v>0</v>
      </c>
      <c r="EL33" s="161">
        <f t="shared" si="67"/>
        <v>0</v>
      </c>
      <c r="EM33" s="161">
        <f t="shared" si="67"/>
        <v>0</v>
      </c>
      <c r="EN33" s="161">
        <f t="shared" si="67"/>
        <v>0</v>
      </c>
      <c r="EO33" s="161">
        <f t="shared" si="67"/>
        <v>0</v>
      </c>
      <c r="EP33" s="161">
        <f t="shared" si="67"/>
        <v>0</v>
      </c>
      <c r="EQ33" s="161">
        <f t="shared" si="67"/>
        <v>0</v>
      </c>
      <c r="ER33" s="161">
        <f t="shared" si="67"/>
        <v>0</v>
      </c>
      <c r="ES33" s="161">
        <f t="shared" si="67"/>
        <v>0</v>
      </c>
    </row>
    <row r="34" spans="1:149" ht="22.5" customHeight="1" thickBot="1" x14ac:dyDescent="0.3">
      <c r="A34" s="61"/>
      <c r="B34" s="66" t="s">
        <v>68</v>
      </c>
      <c r="C34" s="78">
        <f>SUM(C24:C33)</f>
        <v>0</v>
      </c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92"/>
      <c r="CU34" s="165">
        <f t="shared" si="57"/>
        <v>0</v>
      </c>
      <c r="CV34" s="161">
        <f t="shared" si="54"/>
        <v>0</v>
      </c>
      <c r="CW34" s="161">
        <f t="shared" si="54"/>
        <v>0</v>
      </c>
      <c r="CX34" s="161">
        <f t="shared" si="54"/>
        <v>0</v>
      </c>
      <c r="CY34" s="161">
        <f t="shared" si="54"/>
        <v>0</v>
      </c>
      <c r="CZ34" s="161">
        <f t="shared" si="54"/>
        <v>0</v>
      </c>
      <c r="DA34" s="161">
        <f t="shared" si="54"/>
        <v>0</v>
      </c>
      <c r="DB34" s="161">
        <f t="shared" si="54"/>
        <v>0</v>
      </c>
      <c r="DC34" s="161">
        <f t="shared" si="54"/>
        <v>0</v>
      </c>
      <c r="DD34" s="161">
        <f t="shared" si="54"/>
        <v>0</v>
      </c>
      <c r="DE34" s="161">
        <f t="shared" si="54"/>
        <v>0</v>
      </c>
      <c r="DF34" s="161">
        <f t="shared" si="54"/>
        <v>0</v>
      </c>
      <c r="DG34" s="161">
        <f t="shared" si="54"/>
        <v>0</v>
      </c>
      <c r="DH34" s="161">
        <f t="shared" si="54"/>
        <v>0</v>
      </c>
      <c r="DI34" s="161">
        <f t="shared" si="54"/>
        <v>0</v>
      </c>
      <c r="DJ34" s="161">
        <f t="shared" si="54"/>
        <v>0</v>
      </c>
      <c r="DK34" s="161">
        <f t="shared" si="54"/>
        <v>0</v>
      </c>
      <c r="DL34" s="161">
        <f t="shared" si="58"/>
        <v>0</v>
      </c>
      <c r="DM34" s="161">
        <f t="shared" si="59"/>
        <v>0</v>
      </c>
      <c r="DN34" s="161">
        <f t="shared" si="60"/>
        <v>0</v>
      </c>
      <c r="DO34" s="161">
        <f t="shared" si="61"/>
        <v>0</v>
      </c>
      <c r="DP34" s="161">
        <f t="shared" si="62"/>
        <v>0</v>
      </c>
      <c r="DQ34" s="161">
        <f t="shared" si="63"/>
        <v>0</v>
      </c>
      <c r="DR34" s="161">
        <f t="shared" si="64"/>
        <v>0</v>
      </c>
      <c r="DS34" s="161">
        <f t="shared" si="65"/>
        <v>0</v>
      </c>
      <c r="DT34" s="161">
        <f t="shared" si="66"/>
        <v>0</v>
      </c>
      <c r="DU34" s="161">
        <f t="shared" si="67"/>
        <v>0</v>
      </c>
      <c r="DV34" s="161">
        <f t="shared" si="67"/>
        <v>0</v>
      </c>
      <c r="DW34" s="161">
        <f t="shared" si="67"/>
        <v>0</v>
      </c>
      <c r="DX34" s="161">
        <f t="shared" si="67"/>
        <v>0</v>
      </c>
      <c r="DY34" s="161">
        <f t="shared" si="67"/>
        <v>0</v>
      </c>
      <c r="DZ34" s="161">
        <f t="shared" ref="DZ34:ES34" si="68">IF(AH34="",0,AH34)</f>
        <v>0</v>
      </c>
      <c r="EA34" s="161">
        <f t="shared" si="68"/>
        <v>0</v>
      </c>
      <c r="EB34" s="161">
        <f t="shared" si="68"/>
        <v>0</v>
      </c>
      <c r="EC34" s="161">
        <f t="shared" si="68"/>
        <v>0</v>
      </c>
      <c r="ED34" s="161">
        <f t="shared" si="68"/>
        <v>0</v>
      </c>
      <c r="EE34" s="161">
        <f t="shared" si="68"/>
        <v>0</v>
      </c>
      <c r="EF34" s="161">
        <f t="shared" si="68"/>
        <v>0</v>
      </c>
      <c r="EG34" s="161">
        <f t="shared" si="68"/>
        <v>0</v>
      </c>
      <c r="EH34" s="161">
        <f t="shared" si="68"/>
        <v>0</v>
      </c>
      <c r="EI34" s="161">
        <f t="shared" si="68"/>
        <v>0</v>
      </c>
      <c r="EJ34" s="161">
        <f t="shared" si="68"/>
        <v>0</v>
      </c>
      <c r="EK34" s="161">
        <f t="shared" si="68"/>
        <v>0</v>
      </c>
      <c r="EL34" s="161">
        <f t="shared" si="68"/>
        <v>0</v>
      </c>
      <c r="EM34" s="161">
        <f t="shared" si="68"/>
        <v>0</v>
      </c>
      <c r="EN34" s="161">
        <f t="shared" si="68"/>
        <v>0</v>
      </c>
      <c r="EO34" s="161">
        <f t="shared" si="68"/>
        <v>0</v>
      </c>
      <c r="EP34" s="161">
        <f t="shared" si="68"/>
        <v>0</v>
      </c>
      <c r="EQ34" s="161">
        <f t="shared" si="68"/>
        <v>0</v>
      </c>
      <c r="ER34" s="161">
        <f t="shared" si="68"/>
        <v>0</v>
      </c>
      <c r="ES34" s="161">
        <f t="shared" si="68"/>
        <v>0</v>
      </c>
    </row>
    <row r="35" spans="1:149" ht="22.5" customHeight="1" x14ac:dyDescent="0.25"/>
    <row r="63" spans="1:1" x14ac:dyDescent="0.25">
      <c r="A63" s="67" t="s">
        <v>75</v>
      </c>
    </row>
    <row r="64" spans="1:1" x14ac:dyDescent="0.25">
      <c r="A64" s="68" t="s">
        <v>1</v>
      </c>
    </row>
    <row r="65" spans="1:1" x14ac:dyDescent="0.25">
      <c r="A65" s="68" t="s">
        <v>3</v>
      </c>
    </row>
    <row r="66" spans="1:1" x14ac:dyDescent="0.25">
      <c r="A66" s="68" t="s">
        <v>9</v>
      </c>
    </row>
    <row r="67" spans="1:1" x14ac:dyDescent="0.25">
      <c r="A67" s="68" t="s">
        <v>76</v>
      </c>
    </row>
    <row r="68" spans="1:1" x14ac:dyDescent="0.25">
      <c r="A68" s="68"/>
    </row>
    <row r="69" spans="1:1" x14ac:dyDescent="0.25">
      <c r="A69" s="67" t="s">
        <v>77</v>
      </c>
    </row>
    <row r="70" spans="1:1" x14ac:dyDescent="0.25">
      <c r="A70" s="68" t="s">
        <v>78</v>
      </c>
    </row>
    <row r="71" spans="1:1" x14ac:dyDescent="0.25">
      <c r="A71" s="68" t="s">
        <v>79</v>
      </c>
    </row>
    <row r="72" spans="1:1" x14ac:dyDescent="0.25">
      <c r="A72" s="68" t="s">
        <v>80</v>
      </c>
    </row>
  </sheetData>
  <mergeCells count="3">
    <mergeCell ref="A6:C6"/>
    <mergeCell ref="A7:C7"/>
    <mergeCell ref="D9:E9"/>
  </mergeCells>
  <dataValidations count="2">
    <dataValidation type="list" errorStyle="information" allowBlank="1" showInputMessage="1" showErrorMessage="1" errorTitle="Hit &quot;Enter&quot; to continue" sqref="A24:A34">
      <formula1>$A$70:$A$72</formula1>
    </dataValidation>
    <dataValidation type="list" errorStyle="information" allowBlank="1" showInputMessage="1" showErrorMessage="1" errorTitle="Hit &quot;Enter&quot; to continue" sqref="A12:A22">
      <formula1>$A$64:$A$67</formula1>
    </dataValidation>
  </dataValidations>
  <pageMargins left="0.7" right="0.7" top="0.75" bottom="0.75" header="0.3" footer="0.3"/>
  <pageSetup scale="1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XEA117"/>
  <sheetViews>
    <sheetView showGridLines="0" zoomScaleNormal="100" workbookViewId="0">
      <pane xSplit="2" ySplit="11" topLeftCell="L27" activePane="bottomRight" state="frozen"/>
      <selection sqref="A1:XFD3"/>
      <selection pane="topRight" sqref="A1:XFD3"/>
      <selection pane="bottomLeft" sqref="A1:XFD3"/>
      <selection pane="bottomRight" activeCell="M66" sqref="M66"/>
    </sheetView>
  </sheetViews>
  <sheetFormatPr defaultRowHeight="15" x14ac:dyDescent="0.25"/>
  <cols>
    <col min="1" max="1" width="21.7109375" style="1" customWidth="1"/>
    <col min="2" max="2" width="37.7109375" style="1" customWidth="1"/>
    <col min="3" max="5" width="12" style="1" customWidth="1"/>
    <col min="6" max="6" width="16" style="1" customWidth="1"/>
    <col min="7" max="7" width="10.42578125" style="1" customWidth="1"/>
    <col min="8" max="9" width="6.28515625" style="1" customWidth="1"/>
    <col min="10" max="10" width="9.5703125" style="1" customWidth="1"/>
    <col min="11" max="12" width="6.28515625" style="1" customWidth="1"/>
    <col min="13" max="13" width="9.7109375" style="1" customWidth="1"/>
    <col min="14" max="14" width="6.7109375" style="1" customWidth="1"/>
    <col min="15" max="15" width="6.28515625" style="1" customWidth="1"/>
    <col min="16" max="16" width="9.42578125" style="1" customWidth="1"/>
    <col min="17" max="17" width="6.28515625" style="1" customWidth="1"/>
    <col min="18" max="18" width="9.85546875" style="1" customWidth="1"/>
    <col min="19" max="19" width="6.140625" style="1" customWidth="1"/>
    <col min="20" max="20" width="6.28515625" style="1" customWidth="1"/>
    <col min="21" max="21" width="9.5703125" style="1" customWidth="1"/>
    <col min="22" max="31" width="6.28515625" style="1" customWidth="1"/>
    <col min="32" max="32" width="11.85546875" style="13" customWidth="1"/>
    <col min="33" max="33" width="11.85546875" style="1" customWidth="1"/>
    <col min="34" max="39" width="9.140625" style="1" customWidth="1"/>
    <col min="40" max="40" width="23" style="1" customWidth="1"/>
    <col min="41" max="110" width="9.140625" style="1" customWidth="1"/>
    <col min="111" max="16384" width="9.140625" style="1"/>
  </cols>
  <sheetData>
    <row r="1" spans="1:16355" ht="21" customHeight="1" x14ac:dyDescent="0.25">
      <c r="A1" s="55" t="s">
        <v>10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</row>
    <row r="2" spans="1:16355" ht="21" customHeight="1" x14ac:dyDescent="0.25">
      <c r="A2" s="55" t="s">
        <v>11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</row>
    <row r="3" spans="1:16355" ht="21" customHeight="1" x14ac:dyDescent="0.3">
      <c r="A3" s="5" t="s">
        <v>125</v>
      </c>
    </row>
    <row r="4" spans="1:16355" ht="15.75" thickBot="1" x14ac:dyDescent="0.3"/>
    <row r="5" spans="1:16355" ht="22.5" customHeight="1" x14ac:dyDescent="0.25">
      <c r="A5" s="143" t="s">
        <v>70</v>
      </c>
      <c r="B5" s="144"/>
    </row>
    <row r="6" spans="1:16355" ht="22.5" customHeight="1" thickBot="1" x14ac:dyDescent="0.3">
      <c r="A6" s="245">
        <f>Summary!D3</f>
        <v>0</v>
      </c>
      <c r="B6" s="246"/>
      <c r="C6" s="14"/>
      <c r="D6" s="14"/>
      <c r="E6" s="14"/>
      <c r="F6" s="14"/>
      <c r="G6" s="14"/>
    </row>
    <row r="7" spans="1:16355" ht="15.75" thickBot="1" x14ac:dyDescent="0.3"/>
    <row r="8" spans="1:16355" ht="21" customHeight="1" thickBot="1" x14ac:dyDescent="0.3">
      <c r="A8" s="252" t="s">
        <v>12</v>
      </c>
      <c r="B8" s="253"/>
      <c r="C8" s="253"/>
      <c r="D8" s="253"/>
      <c r="E8" s="253"/>
      <c r="F8" s="178"/>
      <c r="G8" s="314" t="s">
        <v>4</v>
      </c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90"/>
      <c r="Z8" s="287" t="s">
        <v>13</v>
      </c>
      <c r="AA8" s="253"/>
      <c r="AB8" s="288"/>
      <c r="AC8" s="289" t="s">
        <v>14</v>
      </c>
      <c r="AD8" s="253"/>
      <c r="AE8" s="290"/>
      <c r="AF8" s="237" t="s">
        <v>15</v>
      </c>
      <c r="AG8" s="238"/>
      <c r="AH8" s="238"/>
      <c r="AT8" s="18" t="s">
        <v>4</v>
      </c>
      <c r="AU8" s="18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8" t="s">
        <v>13</v>
      </c>
      <c r="CO8" s="19"/>
      <c r="CP8" s="19"/>
      <c r="CQ8" s="18" t="s">
        <v>16</v>
      </c>
      <c r="CR8" s="19"/>
      <c r="CS8" s="19"/>
      <c r="CT8" s="284" t="s">
        <v>17</v>
      </c>
      <c r="CU8" s="284" t="s">
        <v>18</v>
      </c>
      <c r="CV8" s="284" t="s">
        <v>19</v>
      </c>
      <c r="CW8" s="284" t="s">
        <v>15</v>
      </c>
      <c r="DA8" s="18" t="s">
        <v>20</v>
      </c>
      <c r="DB8" s="18"/>
      <c r="DC8" s="18"/>
      <c r="DD8" s="184"/>
    </row>
    <row r="9" spans="1:16355" s="4" customFormat="1" ht="26.25" customHeight="1" x14ac:dyDescent="0.25">
      <c r="A9" s="247" t="s">
        <v>2</v>
      </c>
      <c r="B9" s="249" t="s">
        <v>0</v>
      </c>
      <c r="C9" s="249" t="s">
        <v>130</v>
      </c>
      <c r="D9" s="249" t="s">
        <v>21</v>
      </c>
      <c r="E9" s="249" t="s">
        <v>22</v>
      </c>
      <c r="F9" s="260" t="s">
        <v>23</v>
      </c>
      <c r="G9" s="277" t="s">
        <v>24</v>
      </c>
      <c r="H9" s="275"/>
      <c r="I9" s="275"/>
      <c r="J9" s="275"/>
      <c r="K9" s="275"/>
      <c r="L9" s="275"/>
      <c r="M9" s="275"/>
      <c r="N9" s="275"/>
      <c r="O9" s="276"/>
      <c r="P9" s="291" t="s">
        <v>25</v>
      </c>
      <c r="Q9" s="292"/>
      <c r="R9" s="292"/>
      <c r="S9" s="293"/>
      <c r="T9" s="294" t="s">
        <v>26</v>
      </c>
      <c r="U9" s="301" t="s">
        <v>27</v>
      </c>
      <c r="V9" s="302"/>
      <c r="W9" s="294" t="s">
        <v>28</v>
      </c>
      <c r="X9" s="294" t="s">
        <v>29</v>
      </c>
      <c r="Y9" s="296" t="s">
        <v>30</v>
      </c>
      <c r="Z9" s="254" t="s">
        <v>31</v>
      </c>
      <c r="AA9" s="257" t="s">
        <v>32</v>
      </c>
      <c r="AB9" s="257" t="s">
        <v>33</v>
      </c>
      <c r="AC9" s="257" t="s">
        <v>34</v>
      </c>
      <c r="AD9" s="257" t="s">
        <v>35</v>
      </c>
      <c r="AE9" s="298" t="s">
        <v>36</v>
      </c>
      <c r="AF9" s="312" t="s">
        <v>146</v>
      </c>
      <c r="AG9" s="239" t="s">
        <v>129</v>
      </c>
      <c r="AH9" s="239" t="s">
        <v>145</v>
      </c>
      <c r="AN9" s="1"/>
      <c r="AO9" s="1"/>
      <c r="AP9" s="1"/>
      <c r="AQ9" s="1"/>
      <c r="AT9" s="278" t="s">
        <v>24</v>
      </c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80"/>
      <c r="BL9" s="20" t="s">
        <v>25</v>
      </c>
      <c r="BM9" s="20"/>
      <c r="BN9" s="20"/>
      <c r="BO9" s="20"/>
      <c r="BP9" s="20"/>
      <c r="BQ9" s="20"/>
      <c r="BR9" s="20"/>
      <c r="BS9" s="20"/>
      <c r="BT9" s="269" t="s">
        <v>26</v>
      </c>
      <c r="BU9" s="269"/>
      <c r="BV9" s="269"/>
      <c r="BW9" s="269"/>
      <c r="BX9" s="269" t="s">
        <v>27</v>
      </c>
      <c r="BY9" s="269"/>
      <c r="BZ9" s="269"/>
      <c r="CA9" s="269"/>
      <c r="CB9" s="269" t="s">
        <v>28</v>
      </c>
      <c r="CC9" s="269"/>
      <c r="CD9" s="269"/>
      <c r="CE9" s="269"/>
      <c r="CF9" s="269" t="s">
        <v>29</v>
      </c>
      <c r="CG9" s="269"/>
      <c r="CH9" s="269"/>
      <c r="CI9" s="269"/>
      <c r="CJ9" s="269" t="s">
        <v>30</v>
      </c>
      <c r="CK9" s="269"/>
      <c r="CL9" s="269"/>
      <c r="CM9" s="269"/>
      <c r="CN9" s="270" t="s">
        <v>31</v>
      </c>
      <c r="CO9" s="270" t="s">
        <v>32</v>
      </c>
      <c r="CP9" s="270" t="s">
        <v>33</v>
      </c>
      <c r="CQ9" s="270" t="s">
        <v>34</v>
      </c>
      <c r="CR9" s="270" t="s">
        <v>35</v>
      </c>
      <c r="CS9" s="270" t="s">
        <v>37</v>
      </c>
      <c r="CT9" s="284"/>
      <c r="CU9" s="284"/>
      <c r="CV9" s="284"/>
      <c r="CW9" s="284"/>
      <c r="DA9" s="270" t="s">
        <v>38</v>
      </c>
      <c r="DB9" s="270" t="s">
        <v>39</v>
      </c>
      <c r="DC9" s="270" t="s">
        <v>40</v>
      </c>
      <c r="DD9" s="308" t="s">
        <v>144</v>
      </c>
      <c r="DE9" s="270" t="s">
        <v>131</v>
      </c>
    </row>
    <row r="10" spans="1:16355" ht="26.25" customHeight="1" x14ac:dyDescent="0.25">
      <c r="A10" s="248"/>
      <c r="B10" s="250"/>
      <c r="C10" s="250"/>
      <c r="D10" s="250"/>
      <c r="E10" s="250"/>
      <c r="F10" s="261"/>
      <c r="G10" s="271" t="s">
        <v>41</v>
      </c>
      <c r="H10" s="272"/>
      <c r="I10" s="273"/>
      <c r="J10" s="274" t="s">
        <v>42</v>
      </c>
      <c r="K10" s="275"/>
      <c r="L10" s="276"/>
      <c r="M10" s="274" t="s">
        <v>43</v>
      </c>
      <c r="N10" s="275"/>
      <c r="O10" s="276"/>
      <c r="P10" s="274" t="s">
        <v>42</v>
      </c>
      <c r="Q10" s="276"/>
      <c r="R10" s="274" t="s">
        <v>43</v>
      </c>
      <c r="S10" s="276"/>
      <c r="T10" s="294"/>
      <c r="U10" s="303"/>
      <c r="V10" s="304"/>
      <c r="W10" s="294"/>
      <c r="X10" s="294"/>
      <c r="Y10" s="296"/>
      <c r="Z10" s="255"/>
      <c r="AA10" s="258"/>
      <c r="AB10" s="258"/>
      <c r="AC10" s="258"/>
      <c r="AD10" s="258"/>
      <c r="AE10" s="299"/>
      <c r="AF10" s="313"/>
      <c r="AG10" s="240"/>
      <c r="AH10" s="240"/>
      <c r="AN10" s="4"/>
      <c r="AO10" s="4"/>
      <c r="AP10" s="4"/>
      <c r="AQ10" s="4"/>
      <c r="AT10" s="281" t="s">
        <v>41</v>
      </c>
      <c r="AU10" s="282"/>
      <c r="AV10" s="282"/>
      <c r="AW10" s="282"/>
      <c r="AX10" s="282"/>
      <c r="AY10" s="283"/>
      <c r="AZ10" s="21" t="s">
        <v>42</v>
      </c>
      <c r="BA10" s="21"/>
      <c r="BB10" s="21"/>
      <c r="BC10" s="21"/>
      <c r="BD10" s="21"/>
      <c r="BE10" s="21"/>
      <c r="BF10" s="281" t="s">
        <v>43</v>
      </c>
      <c r="BG10" s="282"/>
      <c r="BH10" s="282"/>
      <c r="BI10" s="282"/>
      <c r="BJ10" s="282"/>
      <c r="BK10" s="283"/>
      <c r="BL10" s="311" t="s">
        <v>42</v>
      </c>
      <c r="BM10" s="311"/>
      <c r="BN10" s="311"/>
      <c r="BO10" s="311"/>
      <c r="BP10" s="311" t="s">
        <v>43</v>
      </c>
      <c r="BQ10" s="311"/>
      <c r="BR10" s="311"/>
      <c r="BS10" s="311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70"/>
      <c r="CO10" s="270"/>
      <c r="CP10" s="270"/>
      <c r="CQ10" s="270"/>
      <c r="CR10" s="270"/>
      <c r="CS10" s="270"/>
      <c r="CT10" s="284"/>
      <c r="CU10" s="284"/>
      <c r="CV10" s="284"/>
      <c r="CW10" s="284"/>
      <c r="DA10" s="270"/>
      <c r="DB10" s="270"/>
      <c r="DC10" s="270"/>
      <c r="DD10" s="309"/>
      <c r="DE10" s="270"/>
    </row>
    <row r="11" spans="1:16355" ht="26.25" customHeight="1" thickBot="1" x14ac:dyDescent="0.3">
      <c r="A11" s="248"/>
      <c r="B11" s="250"/>
      <c r="C11" s="250"/>
      <c r="D11" s="251"/>
      <c r="E11" s="251"/>
      <c r="F11" s="262"/>
      <c r="G11" s="171" t="s">
        <v>137</v>
      </c>
      <c r="H11" s="167" t="s">
        <v>45</v>
      </c>
      <c r="I11" s="175" t="s">
        <v>46</v>
      </c>
      <c r="J11" s="176" t="s">
        <v>137</v>
      </c>
      <c r="K11" s="22" t="s">
        <v>45</v>
      </c>
      <c r="L11" s="175" t="s">
        <v>46</v>
      </c>
      <c r="M11" s="176" t="s">
        <v>137</v>
      </c>
      <c r="N11" s="22" t="s">
        <v>45</v>
      </c>
      <c r="O11" s="175" t="s">
        <v>46</v>
      </c>
      <c r="P11" s="176" t="s">
        <v>137</v>
      </c>
      <c r="Q11" s="22" t="s">
        <v>44</v>
      </c>
      <c r="R11" s="177" t="s">
        <v>137</v>
      </c>
      <c r="S11" s="22" t="s">
        <v>44</v>
      </c>
      <c r="T11" s="295"/>
      <c r="U11" s="177" t="s">
        <v>137</v>
      </c>
      <c r="V11" s="22" t="s">
        <v>44</v>
      </c>
      <c r="W11" s="295"/>
      <c r="X11" s="295"/>
      <c r="Y11" s="297"/>
      <c r="Z11" s="256"/>
      <c r="AA11" s="259"/>
      <c r="AB11" s="259"/>
      <c r="AC11" s="259"/>
      <c r="AD11" s="259"/>
      <c r="AE11" s="300"/>
      <c r="AF11" s="313"/>
      <c r="AG11" s="240"/>
      <c r="AH11" s="240"/>
      <c r="AT11" s="23" t="s">
        <v>45</v>
      </c>
      <c r="AU11" s="23" t="s">
        <v>46</v>
      </c>
      <c r="AV11" s="23" t="s">
        <v>47</v>
      </c>
      <c r="AW11" s="23" t="s">
        <v>48</v>
      </c>
      <c r="AX11" s="23" t="s">
        <v>16</v>
      </c>
      <c r="AY11" s="23" t="s">
        <v>49</v>
      </c>
      <c r="AZ11" s="23" t="s">
        <v>45</v>
      </c>
      <c r="BA11" s="23" t="s">
        <v>46</v>
      </c>
      <c r="BB11" s="23" t="s">
        <v>47</v>
      </c>
      <c r="BC11" s="23" t="s">
        <v>48</v>
      </c>
      <c r="BD11" s="23" t="s">
        <v>16</v>
      </c>
      <c r="BE11" s="23" t="s">
        <v>49</v>
      </c>
      <c r="BF11" s="23" t="s">
        <v>45</v>
      </c>
      <c r="BG11" s="23" t="s">
        <v>46</v>
      </c>
      <c r="BH11" s="23" t="s">
        <v>47</v>
      </c>
      <c r="BI11" s="23" t="s">
        <v>48</v>
      </c>
      <c r="BJ11" s="23" t="s">
        <v>16</v>
      </c>
      <c r="BK11" s="23" t="s">
        <v>49</v>
      </c>
      <c r="BL11" s="23" t="s">
        <v>44</v>
      </c>
      <c r="BM11" s="23" t="s">
        <v>48</v>
      </c>
      <c r="BN11" s="23" t="s">
        <v>16</v>
      </c>
      <c r="BO11" s="23" t="s">
        <v>49</v>
      </c>
      <c r="BP11" s="23" t="s">
        <v>44</v>
      </c>
      <c r="BQ11" s="23" t="s">
        <v>48</v>
      </c>
      <c r="BR11" s="23" t="s">
        <v>16</v>
      </c>
      <c r="BS11" s="23" t="s">
        <v>49</v>
      </c>
      <c r="BT11" s="23" t="s">
        <v>44</v>
      </c>
      <c r="BU11" s="23" t="s">
        <v>48</v>
      </c>
      <c r="BV11" s="23" t="s">
        <v>16</v>
      </c>
      <c r="BW11" s="23" t="s">
        <v>49</v>
      </c>
      <c r="BX11" s="23" t="s">
        <v>44</v>
      </c>
      <c r="BY11" s="23" t="s">
        <v>48</v>
      </c>
      <c r="BZ11" s="23" t="s">
        <v>16</v>
      </c>
      <c r="CA11" s="23" t="s">
        <v>49</v>
      </c>
      <c r="CB11" s="23" t="s">
        <v>44</v>
      </c>
      <c r="CC11" s="23" t="s">
        <v>48</v>
      </c>
      <c r="CD11" s="23" t="s">
        <v>16</v>
      </c>
      <c r="CE11" s="23" t="s">
        <v>49</v>
      </c>
      <c r="CF11" s="23" t="s">
        <v>44</v>
      </c>
      <c r="CG11" s="23" t="s">
        <v>48</v>
      </c>
      <c r="CH11" s="23" t="s">
        <v>16</v>
      </c>
      <c r="CI11" s="23" t="s">
        <v>49</v>
      </c>
      <c r="CJ11" s="23" t="s">
        <v>44</v>
      </c>
      <c r="CK11" s="23" t="s">
        <v>48</v>
      </c>
      <c r="CL11" s="23" t="s">
        <v>16</v>
      </c>
      <c r="CM11" s="23" t="s">
        <v>49</v>
      </c>
      <c r="CN11" s="270"/>
      <c r="CO11" s="270"/>
      <c r="CP11" s="270"/>
      <c r="CQ11" s="270"/>
      <c r="CR11" s="270"/>
      <c r="CS11" s="270"/>
      <c r="CT11" s="284"/>
      <c r="CU11" s="284"/>
      <c r="CV11" s="284"/>
      <c r="CW11" s="284"/>
      <c r="DA11" s="270"/>
      <c r="DB11" s="270"/>
      <c r="DC11" s="270"/>
      <c r="DD11" s="310"/>
      <c r="DE11" s="270"/>
      <c r="DF11" s="1" t="s">
        <v>132</v>
      </c>
    </row>
    <row r="12" spans="1:16355" x14ac:dyDescent="0.25">
      <c r="A12" s="183" t="s">
        <v>5</v>
      </c>
      <c r="B12" s="182" t="str">
        <f>IF(Summary!C7="","",Summary!C7)</f>
        <v/>
      </c>
      <c r="C12" s="24"/>
      <c r="D12" s="25"/>
      <c r="E12" s="26"/>
      <c r="F12" s="27"/>
      <c r="G12" s="170"/>
      <c r="H12" s="173"/>
      <c r="I12" s="174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4"/>
      <c r="W12" s="28"/>
      <c r="X12" s="28"/>
      <c r="Y12" s="29"/>
      <c r="Z12" s="30"/>
      <c r="AA12" s="28"/>
      <c r="AB12" s="28"/>
      <c r="AC12" s="28"/>
      <c r="AD12" s="28"/>
      <c r="AE12" s="26"/>
      <c r="AF12" s="31"/>
      <c r="AG12" s="32"/>
      <c r="AH12" s="32"/>
      <c r="AT12" s="33"/>
      <c r="AU12" s="33"/>
      <c r="AV12" s="33"/>
      <c r="AW12" s="33"/>
      <c r="AX12" s="33"/>
      <c r="AY12" s="34"/>
      <c r="AZ12" s="33"/>
      <c r="BA12" s="33"/>
      <c r="BB12" s="33"/>
      <c r="BC12" s="33"/>
      <c r="BD12" s="33"/>
      <c r="BE12" s="34"/>
      <c r="BF12" s="33"/>
      <c r="BG12" s="33"/>
      <c r="BH12" s="33"/>
      <c r="BI12" s="33"/>
      <c r="BJ12" s="33"/>
      <c r="BK12" s="34"/>
      <c r="BL12" s="33"/>
      <c r="BM12" s="33"/>
      <c r="BN12" s="33"/>
      <c r="BO12" s="34"/>
      <c r="BP12" s="33"/>
      <c r="BQ12" s="33"/>
      <c r="BR12" s="33"/>
      <c r="BS12" s="34"/>
      <c r="BT12" s="33"/>
      <c r="BU12" s="33"/>
      <c r="BV12" s="33"/>
      <c r="BW12" s="34"/>
      <c r="BX12" s="33"/>
      <c r="BY12" s="33"/>
      <c r="BZ12" s="33"/>
      <c r="CA12" s="34"/>
      <c r="CB12" s="33"/>
      <c r="CC12" s="33"/>
      <c r="CD12" s="33"/>
      <c r="CE12" s="34"/>
      <c r="CF12" s="33"/>
      <c r="CG12" s="33"/>
      <c r="CH12" s="33"/>
      <c r="CI12" s="34"/>
      <c r="CJ12" s="33"/>
      <c r="CK12" s="33"/>
      <c r="CL12" s="33"/>
      <c r="CM12" s="34"/>
      <c r="CN12" s="33"/>
      <c r="CO12" s="33"/>
      <c r="CP12" s="33"/>
      <c r="CQ12" s="33"/>
      <c r="CR12" s="33"/>
      <c r="CS12" s="33"/>
      <c r="CT12" s="34"/>
      <c r="CU12" s="34"/>
      <c r="CV12" s="34"/>
      <c r="CW12" s="34"/>
      <c r="CZ12" s="305"/>
      <c r="DA12" s="306"/>
      <c r="DB12" s="306"/>
      <c r="DC12" s="306"/>
      <c r="DD12" s="306"/>
      <c r="DE12" s="307"/>
    </row>
    <row r="13" spans="1:16355" x14ac:dyDescent="0.25">
      <c r="A13" s="147"/>
      <c r="B13" s="148"/>
      <c r="C13" s="149"/>
      <c r="D13" s="263"/>
      <c r="E13" s="266"/>
      <c r="F13" s="338" t="str">
        <f>Summary!G7</f>
        <v/>
      </c>
      <c r="G13" s="210"/>
      <c r="H13" s="153"/>
      <c r="I13" s="152"/>
      <c r="J13" s="172"/>
      <c r="K13" s="152"/>
      <c r="L13" s="152"/>
      <c r="M13" s="172"/>
      <c r="N13" s="152"/>
      <c r="O13" s="152"/>
      <c r="P13" s="172"/>
      <c r="Q13" s="152"/>
      <c r="R13" s="172"/>
      <c r="S13" s="152"/>
      <c r="T13" s="152"/>
      <c r="U13" s="172"/>
      <c r="V13" s="152"/>
      <c r="W13" s="152"/>
      <c r="X13" s="152"/>
      <c r="Y13" s="149"/>
      <c r="Z13" s="153"/>
      <c r="AA13" s="152"/>
      <c r="AB13" s="152"/>
      <c r="AC13" s="152"/>
      <c r="AD13" s="152"/>
      <c r="AE13" s="154"/>
      <c r="AF13" s="36" t="str">
        <f>IF(CW13=0,"",CW13)</f>
        <v/>
      </c>
      <c r="AG13" s="241">
        <f>SUM(AF13:AF20)</f>
        <v>0</v>
      </c>
      <c r="AH13" s="241" t="e">
        <f t="shared" ref="AH13" si="0">$DD$13</f>
        <v>#DIV/0!</v>
      </c>
      <c r="AT13" s="33">
        <f>IFERROR(VLOOKUP(H13,'Conversion Tables'!$B$8:$E$32,2,FALSE),0)</f>
        <v>0</v>
      </c>
      <c r="AU13" s="33">
        <f>IFERROR(VLOOKUP(I13,'Conversion Tables'!$B$8:$E$32,2,FALSE),0)</f>
        <v>0</v>
      </c>
      <c r="AV13" s="33">
        <f>(AT13-AU13)/'Conversion Tables'!$C$32*'Weighting Scale'!$D$6</f>
        <v>0</v>
      </c>
      <c r="AW13" s="33">
        <f>(1+SUMPRODUCT($CN13:$CP13,'Conversion Tables'!$R$8:$T$8))</f>
        <v>1</v>
      </c>
      <c r="AX13" s="33">
        <f>(1+SUMPRODUCT(Benefits!$CQ13:$CS13,'Conversion Tables'!$U$8:$W$8))</f>
        <v>1</v>
      </c>
      <c r="AY13" s="34">
        <f>AV13*AW13*AX13*'Weighting Scale'!$D$10</f>
        <v>0</v>
      </c>
      <c r="AZ13" s="33">
        <f>IFERROR(VLOOKUP(K13,'Conversion Tables'!$B$8:$E$32,3,FALSE),0)</f>
        <v>0</v>
      </c>
      <c r="BA13" s="33">
        <f>IFERROR(VLOOKUP(L13,'Conversion Tables'!$B$8:$E$32,3,FALSE),0)</f>
        <v>0</v>
      </c>
      <c r="BB13" s="33">
        <f>(AZ13-BA13)/'Conversion Tables'!$D$32*'Weighting Scale'!$D$6</f>
        <v>0</v>
      </c>
      <c r="BC13" s="33">
        <f>(1+SUMPRODUCT($CN13:$CP13,'Conversion Tables'!$R$9:$T$9))</f>
        <v>1</v>
      </c>
      <c r="BD13" s="33">
        <f>(1+SUMPRODUCT(Benefits!$CQ13:$CS13,'Conversion Tables'!$U$9:$W$9))</f>
        <v>1</v>
      </c>
      <c r="BE13" s="34">
        <f>BB13*BC13*BD13*'Weighting Scale'!$D$11</f>
        <v>0</v>
      </c>
      <c r="BF13" s="33">
        <f>IFERROR(VLOOKUP(N13,'Conversion Tables'!$B$8:$E$32,4,FALSE),0)</f>
        <v>0</v>
      </c>
      <c r="BG13" s="33">
        <f>IFERROR(VLOOKUP(O13,'Conversion Tables'!$B$8:$E$32,4,FALSE),0)</f>
        <v>0</v>
      </c>
      <c r="BH13" s="33">
        <f>(BF13-BG13)/'Conversion Tables'!$E$32*'Weighting Scale'!$D$6</f>
        <v>0</v>
      </c>
      <c r="BI13" s="33">
        <f>(1+SUMPRODUCT($CN13:$CP13,'Conversion Tables'!$R$10:$T$10))</f>
        <v>1</v>
      </c>
      <c r="BJ13" s="33">
        <f>(1+SUMPRODUCT(Benefits!$CQ13:$CS13,'Conversion Tables'!$U$10:$W$10))</f>
        <v>1</v>
      </c>
      <c r="BK13" s="34">
        <f>BH13*BI13*BJ13*'Weighting Scale'!$D$12</f>
        <v>0</v>
      </c>
      <c r="BL13" s="33">
        <f>IFERROR(VLOOKUP(Q13,'Conversion Tables'!$G$8:$N$12,2, FALSE)/'Conversion Tables'!$H$12*'Weighting Scale'!$D$6,0)</f>
        <v>0</v>
      </c>
      <c r="BM13" s="33">
        <f>(1+SUMPRODUCT($CN13:$CP13,'Conversion Tables'!$R$11:$T$11))</f>
        <v>1</v>
      </c>
      <c r="BN13" s="33">
        <f>(1+SUMPRODUCT(Benefits!$CQ13:$CS13,'Conversion Tables'!$U$11:$W$11))</f>
        <v>1</v>
      </c>
      <c r="BO13" s="34">
        <f>BL13*BM13*BN13*'Weighting Scale'!$D$14</f>
        <v>0</v>
      </c>
      <c r="BP13" s="33">
        <f>IFERROR(VLOOKUP(S13,'Conversion Tables'!$G$8:$N$12,3, FALSE)/'Conversion Tables'!$I$12*'Weighting Scale'!$D$6,0)</f>
        <v>0</v>
      </c>
      <c r="BQ13" s="33">
        <f>(1+SUMPRODUCT($CN13:$CP13,'Conversion Tables'!$R$12:$T$12))</f>
        <v>1</v>
      </c>
      <c r="BR13" s="33">
        <f>(1+SUMPRODUCT(Benefits!$CQ13:$CS13,'Conversion Tables'!$U$12:$W$12))</f>
        <v>1</v>
      </c>
      <c r="BS13" s="34">
        <f>BP13*BQ13*BR13*'Weighting Scale'!$D$15</f>
        <v>0</v>
      </c>
      <c r="BT13" s="33">
        <f>IFERROR(VLOOKUP(T13,'Conversion Tables'!$G$8:$N$12,4, FALSE)/'Conversion Tables'!$J$12*'Weighting Scale'!$D$6,0)</f>
        <v>0</v>
      </c>
      <c r="BU13" s="33">
        <f>(1+SUMPRODUCT($CN13:$CP13,'Conversion Tables'!$R$13:$T$13))</f>
        <v>1</v>
      </c>
      <c r="BV13" s="33">
        <f>(1+SUMPRODUCT(Benefits!$CQ13:$CS13,'Conversion Tables'!$U$13:$W$13))</f>
        <v>1</v>
      </c>
      <c r="BW13" s="34">
        <f>BT13*BU13*BV13*'Weighting Scale'!$D$13</f>
        <v>0</v>
      </c>
      <c r="BX13" s="33">
        <f>IFERROR(VLOOKUP(V13,'Conversion Tables'!$G$8:$N$12,5, FALSE)/'Conversion Tables'!$K$12*'Weighting Scale'!$D$6,0)</f>
        <v>0</v>
      </c>
      <c r="BY13" s="33">
        <f>(1+SUMPRODUCT($CN13:$CP13,'Conversion Tables'!$R$14:$T$14))</f>
        <v>1</v>
      </c>
      <c r="BZ13" s="33">
        <f>(1+SUMPRODUCT(Benefits!$CQ13:$CS13,'Conversion Tables'!$U$14:$W$14))</f>
        <v>1</v>
      </c>
      <c r="CA13" s="34">
        <f>BX13*BY13*BZ13*'Weighting Scale'!$D$16</f>
        <v>0</v>
      </c>
      <c r="CB13" s="33">
        <f>IFERROR(VLOOKUP(W13,'Conversion Tables'!$G$8:$N$12,6, FALSE)/'Conversion Tables'!$L$12*'Weighting Scale'!$D$6,0)</f>
        <v>0</v>
      </c>
      <c r="CC13" s="33">
        <f>(1+SUMPRODUCT($CN13:$CP13,'Conversion Tables'!$R$15:$T$15))</f>
        <v>1</v>
      </c>
      <c r="CD13" s="33">
        <f>(1+SUMPRODUCT(Benefits!$CQ13:$CS13,'Conversion Tables'!$U$15:$W$15))</f>
        <v>1</v>
      </c>
      <c r="CE13" s="34">
        <f>CB13*CC13*CD13*'Weighting Scale'!$D$17</f>
        <v>0</v>
      </c>
      <c r="CF13" s="33">
        <f>IFERROR(VLOOKUP(X13,'Conversion Tables'!$G$8:$N$12,7, FALSE)/'Conversion Tables'!$M$12*'Weighting Scale'!$D$6,0)</f>
        <v>0</v>
      </c>
      <c r="CG13" s="33">
        <f>(1+SUMPRODUCT($CN13:$CP13,'Conversion Tables'!$R$16:$T$16))</f>
        <v>1</v>
      </c>
      <c r="CH13" s="33">
        <f>(1+SUMPRODUCT(Benefits!$CQ13:$CS13,'Conversion Tables'!$U$16:$W$16))</f>
        <v>1</v>
      </c>
      <c r="CI13" s="34">
        <f>CF13*CG13*CH13*'Weighting Scale'!$D$18</f>
        <v>0</v>
      </c>
      <c r="CJ13" s="33">
        <f>IFERROR(VLOOKUP(Y13,'Conversion Tables'!$G$8:$N$12,8, FALSE)/'Conversion Tables'!$N$12*'Weighting Scale'!$D$6,0)</f>
        <v>0</v>
      </c>
      <c r="CK13" s="33">
        <f>(1+SUMPRODUCT($CN13:$CP13,'Conversion Tables'!$R$17:$T$17))</f>
        <v>1</v>
      </c>
      <c r="CL13" s="33">
        <f>(1+SUMPRODUCT(Benefits!$CQ13:$CS13,'Conversion Tables'!$U$17:$W$17))</f>
        <v>1</v>
      </c>
      <c r="CM13" s="34">
        <f>CJ13*CK13*CL13*'Weighting Scale'!$D$19</f>
        <v>0</v>
      </c>
      <c r="CN13" s="33">
        <f>IFERROR(VLOOKUP(Z13,'Conversion Tables'!$G$16:$M$20,2,FALSE)/'Conversion Tables'!H$20*'Conversion Tables'!H$21,0)</f>
        <v>0</v>
      </c>
      <c r="CO13" s="33">
        <f>IFERROR(VLOOKUP(AA13,'Conversion Tables'!$G$16:$M$20,3,FALSE)/'Conversion Tables'!I$20*'Conversion Tables'!I$21,0)</f>
        <v>0</v>
      </c>
      <c r="CP13" s="33">
        <f>IFERROR(VLOOKUP(AB13,'Conversion Tables'!$G$16:$M$20,4,FALSE)/'Conversion Tables'!J$20*'Conversion Tables'!J$21,0)</f>
        <v>0</v>
      </c>
      <c r="CQ13" s="33">
        <f>IFERROR(VLOOKUP(AC13,'Conversion Tables'!$G$16:$M$20,5,FALSE)/'Conversion Tables'!K$20*'Conversion Tables'!K$21,0)</f>
        <v>0</v>
      </c>
      <c r="CR13" s="33">
        <f>IFERROR(VLOOKUP(AD13,'Conversion Tables'!$G$16:$M$20,6,FALSE)/'Conversion Tables'!L$20*'Conversion Tables'!L$21,0)</f>
        <v>0</v>
      </c>
      <c r="CS13" s="33">
        <f>IFERROR(VLOOKUP(AE13,'Conversion Tables'!$G$16:$M$20,7,FALSE)/'Conversion Tables'!M$20*'Conversion Tables'!M$21,0)</f>
        <v>0</v>
      </c>
      <c r="CT13" s="34">
        <f t="shared" ref="CT13:CT47" si="1">CM13+CI13+CE13+CA13+BW13+BS13+BO13+BK13+BE13+AY13</f>
        <v>0</v>
      </c>
      <c r="CU13" s="34">
        <f t="shared" ref="CU13:CU20" si="2">IF(A13=$P$68,1,IF(A13=$P$69,2,0))</f>
        <v>0</v>
      </c>
      <c r="CV13" s="34">
        <f t="shared" ref="CV13:CV20" si="3">IFERROR(VLOOKUP(C13,$K$68:$L$117,2,FALSE),0)</f>
        <v>0</v>
      </c>
      <c r="CW13" s="34">
        <f t="shared" ref="CW13:CW20" si="4">IF(CV13=0,0,CT13/((1+DiscountRate)^(CV13-1)))</f>
        <v>0</v>
      </c>
      <c r="CZ13" s="34" t="s">
        <v>5</v>
      </c>
      <c r="DA13" s="34" t="str">
        <f>F13</f>
        <v/>
      </c>
      <c r="DB13" s="34">
        <f>AG13</f>
        <v>0</v>
      </c>
      <c r="DC13" s="35">
        <f>IFERROR(DB13/IF(D13=N68,DA13,DA13/E13),0)</f>
        <v>0</v>
      </c>
      <c r="DD13" s="200" t="e">
        <f>IF(D13=N68,"NA",DB13/E13)</f>
        <v>#DIV/0!</v>
      </c>
      <c r="DE13" s="35">
        <f>IFERROR(DA13/IF(D13=N68,DB13,DB13*E13),0)</f>
        <v>0</v>
      </c>
      <c r="DF13" s="1" t="e">
        <f>1/DC13</f>
        <v>#DIV/0!</v>
      </c>
    </row>
    <row r="14" spans="1:16355" x14ac:dyDescent="0.25">
      <c r="A14" s="147"/>
      <c r="B14" s="148"/>
      <c r="C14" s="149"/>
      <c r="D14" s="264"/>
      <c r="E14" s="267"/>
      <c r="F14" s="339"/>
      <c r="G14" s="210"/>
      <c r="H14" s="153"/>
      <c r="I14" s="152"/>
      <c r="J14" s="172"/>
      <c r="K14" s="152"/>
      <c r="L14" s="152"/>
      <c r="M14" s="172"/>
      <c r="N14" s="152"/>
      <c r="O14" s="152"/>
      <c r="P14" s="172"/>
      <c r="Q14" s="152"/>
      <c r="R14" s="172"/>
      <c r="S14" s="152"/>
      <c r="T14" s="152"/>
      <c r="U14" s="172"/>
      <c r="V14" s="152"/>
      <c r="W14" s="152"/>
      <c r="X14" s="152"/>
      <c r="Y14" s="149"/>
      <c r="Z14" s="153"/>
      <c r="AA14" s="152"/>
      <c r="AB14" s="152"/>
      <c r="AC14" s="152"/>
      <c r="AD14" s="152"/>
      <c r="AE14" s="154"/>
      <c r="AF14" s="36" t="str">
        <f t="shared" ref="AF14" si="5">IF(CW14=0,"",CW14)</f>
        <v/>
      </c>
      <c r="AG14" s="242"/>
      <c r="AH14" s="242"/>
      <c r="AT14" s="33">
        <f>IFERROR(VLOOKUP(H14,'Conversion Tables'!$B$8:$E$32,2,FALSE),0)</f>
        <v>0</v>
      </c>
      <c r="AU14" s="33">
        <f>IFERROR(VLOOKUP(I14,'Conversion Tables'!$B$8:$E$32,2,FALSE),0)</f>
        <v>0</v>
      </c>
      <c r="AV14" s="33">
        <f>(AT14-AU14)/'Conversion Tables'!$C$32*'Weighting Scale'!$D$6</f>
        <v>0</v>
      </c>
      <c r="AW14" s="33">
        <f>(1+SUMPRODUCT($CN14:$CP14,'Conversion Tables'!$R$8:$T$8))</f>
        <v>1</v>
      </c>
      <c r="AX14" s="33">
        <f>(1+SUMPRODUCT(Benefits!$CQ14:$CS14,'Conversion Tables'!$U$8:$W$8))</f>
        <v>1</v>
      </c>
      <c r="AY14" s="34">
        <f>AV14*AW14*AX14*'Weighting Scale'!$D$10</f>
        <v>0</v>
      </c>
      <c r="AZ14" s="33">
        <f>IFERROR(VLOOKUP(K14,'Conversion Tables'!$B$8:$E$32,3,FALSE),0)</f>
        <v>0</v>
      </c>
      <c r="BA14" s="33">
        <f>IFERROR(VLOOKUP(L14,'Conversion Tables'!$B$8:$E$32,3,FALSE),0)</f>
        <v>0</v>
      </c>
      <c r="BB14" s="33">
        <f>(AZ14-BA14)/'Conversion Tables'!$D$32*'Weighting Scale'!$D$6</f>
        <v>0</v>
      </c>
      <c r="BC14" s="33">
        <f>(1+SUMPRODUCT($CN14:$CP14,'Conversion Tables'!$R$9:$T$9))</f>
        <v>1</v>
      </c>
      <c r="BD14" s="33">
        <f>(1+SUMPRODUCT(Benefits!$CQ14:$CS14,'Conversion Tables'!$U$9:$W$9))</f>
        <v>1</v>
      </c>
      <c r="BE14" s="34">
        <f>BB14*BC14*BD14*'Weighting Scale'!$D$11</f>
        <v>0</v>
      </c>
      <c r="BF14" s="33">
        <f>IFERROR(VLOOKUP(N14,'Conversion Tables'!$B$8:$E$32,4,FALSE),0)</f>
        <v>0</v>
      </c>
      <c r="BG14" s="33">
        <f>IFERROR(VLOOKUP(O14,'Conversion Tables'!$B$8:$E$32,4,FALSE),0)</f>
        <v>0</v>
      </c>
      <c r="BH14" s="33">
        <f>(BF14-BG14)/'Conversion Tables'!$E$32*'Weighting Scale'!$D$6</f>
        <v>0</v>
      </c>
      <c r="BI14" s="33">
        <f>(1+SUMPRODUCT($CN14:$CP14,'Conversion Tables'!$R$10:$T$10))</f>
        <v>1</v>
      </c>
      <c r="BJ14" s="33">
        <f>(1+SUMPRODUCT(Benefits!$CQ14:$CS14,'Conversion Tables'!$U$10:$W$10))</f>
        <v>1</v>
      </c>
      <c r="BK14" s="34">
        <f>BH14*BI14*BJ14*'Weighting Scale'!$D$12</f>
        <v>0</v>
      </c>
      <c r="BL14" s="33">
        <f>IFERROR(VLOOKUP(Q14,'Conversion Tables'!$G$8:$N$12,2, FALSE)/'Conversion Tables'!$H$12*'Weighting Scale'!$D$6,0)</f>
        <v>0</v>
      </c>
      <c r="BM14" s="33">
        <f>(1+SUMPRODUCT($CN14:$CP14,'Conversion Tables'!$R$11:$T$11))</f>
        <v>1</v>
      </c>
      <c r="BN14" s="33">
        <f>(1+SUMPRODUCT(Benefits!$CQ14:$CS14,'Conversion Tables'!$U$11:$W$11))</f>
        <v>1</v>
      </c>
      <c r="BO14" s="34">
        <f>BL14*BM14*BN14*'Weighting Scale'!$D$14</f>
        <v>0</v>
      </c>
      <c r="BP14" s="33">
        <f>IFERROR(VLOOKUP(S14,'Conversion Tables'!$G$8:$N$12,3, FALSE)/'Conversion Tables'!$I$12*'Weighting Scale'!$D$6,0)</f>
        <v>0</v>
      </c>
      <c r="BQ14" s="33">
        <f>(1+SUMPRODUCT($CN14:$CP14,'Conversion Tables'!$R$12:$T$12))</f>
        <v>1</v>
      </c>
      <c r="BR14" s="33">
        <f>(1+SUMPRODUCT(Benefits!$CQ14:$CS14,'Conversion Tables'!$U$12:$W$12))</f>
        <v>1</v>
      </c>
      <c r="BS14" s="34">
        <f>BP14*BQ14*BR14*'Weighting Scale'!$D$15</f>
        <v>0</v>
      </c>
      <c r="BT14" s="33">
        <f>IFERROR(VLOOKUP(T14,'Conversion Tables'!$G$8:$N$12,4, FALSE)/'Conversion Tables'!$J$12*'Weighting Scale'!$D$6,0)</f>
        <v>0</v>
      </c>
      <c r="BU14" s="33">
        <f>(1+SUMPRODUCT($CN14:$CP14,'Conversion Tables'!$R$13:$T$13))</f>
        <v>1</v>
      </c>
      <c r="BV14" s="33">
        <f>(1+SUMPRODUCT(Benefits!$CQ14:$CS14,'Conversion Tables'!$U$13:$W$13))</f>
        <v>1</v>
      </c>
      <c r="BW14" s="34">
        <f>BT14*BU14*BV14*'Weighting Scale'!$D$13</f>
        <v>0</v>
      </c>
      <c r="BX14" s="33">
        <f>IFERROR(VLOOKUP(V14,'Conversion Tables'!$G$8:$N$12,5, FALSE)/'Conversion Tables'!$K$12*'Weighting Scale'!$D$6,0)</f>
        <v>0</v>
      </c>
      <c r="BY14" s="33">
        <f>(1+SUMPRODUCT($CN14:$CP14,'Conversion Tables'!$R$14:$T$14))</f>
        <v>1</v>
      </c>
      <c r="BZ14" s="33">
        <f>(1+SUMPRODUCT(Benefits!$CQ14:$CS14,'Conversion Tables'!$U$14:$W$14))</f>
        <v>1</v>
      </c>
      <c r="CA14" s="34">
        <f>BX14*BY14*BZ14*'Weighting Scale'!$D$16</f>
        <v>0</v>
      </c>
      <c r="CB14" s="33">
        <f>IFERROR(VLOOKUP(W14,'Conversion Tables'!$G$8:$N$12,6, FALSE)/'Conversion Tables'!$L$12*'Weighting Scale'!$D$6,0)</f>
        <v>0</v>
      </c>
      <c r="CC14" s="33">
        <f>(1+SUMPRODUCT($CN14:$CP14,'Conversion Tables'!$R$15:$T$15))</f>
        <v>1</v>
      </c>
      <c r="CD14" s="33">
        <f>(1+SUMPRODUCT(Benefits!$CQ14:$CS14,'Conversion Tables'!$U$15:$W$15))</f>
        <v>1</v>
      </c>
      <c r="CE14" s="34">
        <f>CB14*CC14*CD14*'Weighting Scale'!$D$17</f>
        <v>0</v>
      </c>
      <c r="CF14" s="33">
        <f>IFERROR(VLOOKUP(X14,'Conversion Tables'!$G$8:$N$12,7, FALSE)/'Conversion Tables'!$M$12*'Weighting Scale'!$D$6,0)</f>
        <v>0</v>
      </c>
      <c r="CG14" s="33">
        <f>(1+SUMPRODUCT($CN14:$CP14,'Conversion Tables'!$R$16:$T$16))</f>
        <v>1</v>
      </c>
      <c r="CH14" s="33">
        <f>(1+SUMPRODUCT(Benefits!$CQ14:$CS14,'Conversion Tables'!$U$16:$W$16))</f>
        <v>1</v>
      </c>
      <c r="CI14" s="34">
        <f>CF14*CG14*CH14*'Weighting Scale'!$D$18</f>
        <v>0</v>
      </c>
      <c r="CJ14" s="33">
        <f>IFERROR(VLOOKUP(Y14,'Conversion Tables'!$G$8:$N$12,8, FALSE)/'Conversion Tables'!$N$12*'Weighting Scale'!$D$6,0)</f>
        <v>0</v>
      </c>
      <c r="CK14" s="33">
        <f>(1+SUMPRODUCT($CN14:$CP14,'Conversion Tables'!$R$17:$T$17))</f>
        <v>1</v>
      </c>
      <c r="CL14" s="33">
        <f>(1+SUMPRODUCT(Benefits!$CQ14:$CS14,'Conversion Tables'!$U$17:$W$17))</f>
        <v>1</v>
      </c>
      <c r="CM14" s="34">
        <f>CJ14*CK14*CL14*'Weighting Scale'!$D$19</f>
        <v>0</v>
      </c>
      <c r="CN14" s="33">
        <f>IFERROR(VLOOKUP(Z14,'Conversion Tables'!$G$16:$M$20,2,FALSE)/'Conversion Tables'!H$20*'Conversion Tables'!H$21,0)</f>
        <v>0</v>
      </c>
      <c r="CO14" s="33">
        <f>IFERROR(VLOOKUP(AA14,'Conversion Tables'!$G$16:$M$20,3,FALSE)/'Conversion Tables'!I$20*'Conversion Tables'!I$21,0)</f>
        <v>0</v>
      </c>
      <c r="CP14" s="33">
        <f>IFERROR(VLOOKUP(AB14,'Conversion Tables'!$G$16:$M$20,4,FALSE)/'Conversion Tables'!J$20*'Conversion Tables'!J$21,0)</f>
        <v>0</v>
      </c>
      <c r="CQ14" s="33">
        <f>IFERROR(VLOOKUP(AC14,'Conversion Tables'!$G$16:$M$20,5,FALSE)/'Conversion Tables'!K$20*'Conversion Tables'!K$21,0)</f>
        <v>0</v>
      </c>
      <c r="CR14" s="33">
        <f>IFERROR(VLOOKUP(AD14,'Conversion Tables'!$G$16:$M$20,6,FALSE)/'Conversion Tables'!L$20*'Conversion Tables'!L$21,0)</f>
        <v>0</v>
      </c>
      <c r="CS14" s="33">
        <f>IFERROR(VLOOKUP(AE14,'Conversion Tables'!$G$16:$M$20,7,FALSE)/'Conversion Tables'!M$20*'Conversion Tables'!M$21,0)</f>
        <v>0</v>
      </c>
      <c r="CT14" s="34">
        <f t="shared" si="1"/>
        <v>0</v>
      </c>
      <c r="CU14" s="34">
        <f t="shared" si="2"/>
        <v>0</v>
      </c>
      <c r="CV14" s="34">
        <f t="shared" si="3"/>
        <v>0</v>
      </c>
      <c r="CW14" s="34">
        <f t="shared" si="4"/>
        <v>0</v>
      </c>
      <c r="CZ14" s="34" t="s">
        <v>6</v>
      </c>
      <c r="DA14" s="34" t="str">
        <f>F22</f>
        <v/>
      </c>
      <c r="DB14" s="34">
        <f>AG22</f>
        <v>0</v>
      </c>
      <c r="DC14" s="35">
        <f>IFERROR(DB14/IF(D22=N68,DA14,DA14/E22),0)</f>
        <v>0</v>
      </c>
      <c r="DD14" s="200" t="e">
        <f>IF(D22=N68,"NA",DB14/E22)</f>
        <v>#DIV/0!</v>
      </c>
      <c r="DE14" s="35">
        <f>IFERROR(DA14/IF(D22=N68,DB14,DB14*E22),0)</f>
        <v>0</v>
      </c>
      <c r="DF14" s="1" t="e">
        <f t="shared" ref="DF14:DF16" si="6">1/DC14</f>
        <v>#DIV/0!</v>
      </c>
    </row>
    <row r="15" spans="1:16355" x14ac:dyDescent="0.25">
      <c r="A15" s="147"/>
      <c r="B15" s="148"/>
      <c r="C15" s="149"/>
      <c r="D15" s="264"/>
      <c r="E15" s="267"/>
      <c r="F15" s="339"/>
      <c r="G15" s="210"/>
      <c r="H15" s="153"/>
      <c r="I15" s="152"/>
      <c r="J15" s="172"/>
      <c r="K15" s="152"/>
      <c r="L15" s="152"/>
      <c r="M15" s="172"/>
      <c r="N15" s="152"/>
      <c r="O15" s="152"/>
      <c r="P15" s="172"/>
      <c r="Q15" s="152"/>
      <c r="R15" s="172"/>
      <c r="S15" s="152"/>
      <c r="T15" s="152"/>
      <c r="U15" s="172"/>
      <c r="V15" s="152"/>
      <c r="W15" s="152"/>
      <c r="X15" s="152"/>
      <c r="Y15" s="149"/>
      <c r="Z15" s="153"/>
      <c r="AA15" s="152"/>
      <c r="AB15" s="152"/>
      <c r="AC15" s="152"/>
      <c r="AD15" s="152"/>
      <c r="AE15" s="154"/>
      <c r="AF15" s="36" t="str">
        <f t="shared" ref="AF15:AF20" si="7">IF(CW15=0,"",CW15)</f>
        <v/>
      </c>
      <c r="AG15" s="242"/>
      <c r="AH15" s="242"/>
      <c r="AT15" s="33">
        <f>IFERROR(VLOOKUP(H15,'Conversion Tables'!$B$8:$E$32,2,FALSE),0)</f>
        <v>0</v>
      </c>
      <c r="AU15" s="33">
        <f>IFERROR(VLOOKUP(I15,'Conversion Tables'!$B$8:$E$32,2,FALSE),0)</f>
        <v>0</v>
      </c>
      <c r="AV15" s="33">
        <f>(AT15-AU15)/'Conversion Tables'!$C$32*'Weighting Scale'!$D$6</f>
        <v>0</v>
      </c>
      <c r="AW15" s="33">
        <f>(1+SUMPRODUCT($CN15:$CP15,'Conversion Tables'!$R$8:$T$8))</f>
        <v>1</v>
      </c>
      <c r="AX15" s="33">
        <f>(1+SUMPRODUCT(Benefits!$CQ15:$CS15,'Conversion Tables'!$U$8:$W$8))</f>
        <v>1</v>
      </c>
      <c r="AY15" s="34">
        <f>AV15*AW15*AX15*'Weighting Scale'!$D$10</f>
        <v>0</v>
      </c>
      <c r="AZ15" s="33">
        <f>IFERROR(VLOOKUP(K15,'Conversion Tables'!$B$8:$E$32,3,FALSE),0)</f>
        <v>0</v>
      </c>
      <c r="BA15" s="33">
        <f>IFERROR(VLOOKUP(L15,'Conversion Tables'!$B$8:$E$32,3,FALSE),0)</f>
        <v>0</v>
      </c>
      <c r="BB15" s="33">
        <f>(AZ15-BA15)/'Conversion Tables'!$D$32*'Weighting Scale'!$D$6</f>
        <v>0</v>
      </c>
      <c r="BC15" s="33">
        <f>(1+SUMPRODUCT($CN15:$CP15,'Conversion Tables'!$R$9:$T$9))</f>
        <v>1</v>
      </c>
      <c r="BD15" s="33">
        <f>(1+SUMPRODUCT(Benefits!$CQ15:$CS15,'Conversion Tables'!$U$9:$W$9))</f>
        <v>1</v>
      </c>
      <c r="BE15" s="34">
        <f>BB15*BC15*BD15*'Weighting Scale'!$D$11</f>
        <v>0</v>
      </c>
      <c r="BF15" s="33">
        <f>IFERROR(VLOOKUP(N15,'Conversion Tables'!$B$8:$E$32,4,FALSE),0)</f>
        <v>0</v>
      </c>
      <c r="BG15" s="33">
        <f>IFERROR(VLOOKUP(O15,'Conversion Tables'!$B$8:$E$32,4,FALSE),0)</f>
        <v>0</v>
      </c>
      <c r="BH15" s="33">
        <f>(BF15-BG15)/'Conversion Tables'!$E$32*'Weighting Scale'!$D$6</f>
        <v>0</v>
      </c>
      <c r="BI15" s="33">
        <f>(1+SUMPRODUCT($CN15:$CP15,'Conversion Tables'!$R$10:$T$10))</f>
        <v>1</v>
      </c>
      <c r="BJ15" s="33">
        <f>(1+SUMPRODUCT(Benefits!$CQ15:$CS15,'Conversion Tables'!$U$10:$W$10))</f>
        <v>1</v>
      </c>
      <c r="BK15" s="34">
        <f>BH15*BI15*BJ15*'Weighting Scale'!$D$12</f>
        <v>0</v>
      </c>
      <c r="BL15" s="33">
        <f>IFERROR(VLOOKUP(Q15,'Conversion Tables'!$G$8:$N$12,2, FALSE)/'Conversion Tables'!$H$12*'Weighting Scale'!$D$6,0)</f>
        <v>0</v>
      </c>
      <c r="BM15" s="33">
        <f>(1+SUMPRODUCT($CN15:$CP15,'Conversion Tables'!$R$11:$T$11))</f>
        <v>1</v>
      </c>
      <c r="BN15" s="33">
        <f>(1+SUMPRODUCT(Benefits!$CQ15:$CS15,'Conversion Tables'!$U$11:$W$11))</f>
        <v>1</v>
      </c>
      <c r="BO15" s="34">
        <f>BL15*BM15*BN15*'Weighting Scale'!$D$14</f>
        <v>0</v>
      </c>
      <c r="BP15" s="33">
        <f>IFERROR(VLOOKUP(S15,'Conversion Tables'!$G$8:$N$12,3, FALSE)/'Conversion Tables'!$I$12*'Weighting Scale'!$D$6,0)</f>
        <v>0</v>
      </c>
      <c r="BQ15" s="33">
        <f>(1+SUMPRODUCT($CN15:$CP15,'Conversion Tables'!$R$12:$T$12))</f>
        <v>1</v>
      </c>
      <c r="BR15" s="33">
        <f>(1+SUMPRODUCT(Benefits!$CQ15:$CS15,'Conversion Tables'!$U$12:$W$12))</f>
        <v>1</v>
      </c>
      <c r="BS15" s="34">
        <f>BP15*BQ15*BR15*'Weighting Scale'!$D$15</f>
        <v>0</v>
      </c>
      <c r="BT15" s="33">
        <f>IFERROR(VLOOKUP(T15,'Conversion Tables'!$G$8:$N$12,4, FALSE)/'Conversion Tables'!$J$12*'Weighting Scale'!$D$6,0)</f>
        <v>0</v>
      </c>
      <c r="BU15" s="33">
        <f>(1+SUMPRODUCT($CN15:$CP15,'Conversion Tables'!$R$13:$T$13))</f>
        <v>1</v>
      </c>
      <c r="BV15" s="33">
        <f>(1+SUMPRODUCT(Benefits!$CQ15:$CS15,'Conversion Tables'!$U$13:$W$13))</f>
        <v>1</v>
      </c>
      <c r="BW15" s="34">
        <f>BT15*BU15*BV15*'Weighting Scale'!$D$13</f>
        <v>0</v>
      </c>
      <c r="BX15" s="33">
        <f>IFERROR(VLOOKUP(V15,'Conversion Tables'!$G$8:$N$12,5, FALSE)/'Conversion Tables'!$K$12*'Weighting Scale'!$D$6,0)</f>
        <v>0</v>
      </c>
      <c r="BY15" s="33">
        <f>(1+SUMPRODUCT($CN15:$CP15,'Conversion Tables'!$R$14:$T$14))</f>
        <v>1</v>
      </c>
      <c r="BZ15" s="33">
        <f>(1+SUMPRODUCT(Benefits!$CQ15:$CS15,'Conversion Tables'!$U$14:$W$14))</f>
        <v>1</v>
      </c>
      <c r="CA15" s="34">
        <f>BX15*BY15*BZ15*'Weighting Scale'!$D$16</f>
        <v>0</v>
      </c>
      <c r="CB15" s="33">
        <f>IFERROR(VLOOKUP(W15,'Conversion Tables'!$G$8:$N$12,6, FALSE)/'Conversion Tables'!$L$12*'Weighting Scale'!$D$6,0)</f>
        <v>0</v>
      </c>
      <c r="CC15" s="33">
        <f>(1+SUMPRODUCT($CN15:$CP15,'Conversion Tables'!$R$15:$T$15))</f>
        <v>1</v>
      </c>
      <c r="CD15" s="33">
        <f>(1+SUMPRODUCT(Benefits!$CQ15:$CS15,'Conversion Tables'!$U$15:$W$15))</f>
        <v>1</v>
      </c>
      <c r="CE15" s="34">
        <f>CB15*CC15*CD15*'Weighting Scale'!$D$17</f>
        <v>0</v>
      </c>
      <c r="CF15" s="33">
        <f>IFERROR(VLOOKUP(X15,'Conversion Tables'!$G$8:$N$12,7, FALSE)/'Conversion Tables'!$M$12*'Weighting Scale'!$D$6,0)</f>
        <v>0</v>
      </c>
      <c r="CG15" s="33">
        <f>(1+SUMPRODUCT($CN15:$CP15,'Conversion Tables'!$R$16:$T$16))</f>
        <v>1</v>
      </c>
      <c r="CH15" s="33">
        <f>(1+SUMPRODUCT(Benefits!$CQ15:$CS15,'Conversion Tables'!$U$16:$W$16))</f>
        <v>1</v>
      </c>
      <c r="CI15" s="34">
        <f>CF15*CG15*CH15*'Weighting Scale'!$D$18</f>
        <v>0</v>
      </c>
      <c r="CJ15" s="33">
        <f>IFERROR(VLOOKUP(Y15,'Conversion Tables'!$G$8:$N$12,8, FALSE)/'Conversion Tables'!$N$12*'Weighting Scale'!$D$6,0)</f>
        <v>0</v>
      </c>
      <c r="CK15" s="33">
        <f>(1+SUMPRODUCT($CN15:$CP15,'Conversion Tables'!$R$17:$T$17))</f>
        <v>1</v>
      </c>
      <c r="CL15" s="33">
        <f>(1+SUMPRODUCT(Benefits!$CQ15:$CS15,'Conversion Tables'!$U$17:$W$17))</f>
        <v>1</v>
      </c>
      <c r="CM15" s="34">
        <f>CJ15*CK15*CL15*'Weighting Scale'!$D$19</f>
        <v>0</v>
      </c>
      <c r="CN15" s="33">
        <f>IFERROR(VLOOKUP(Z15,'Conversion Tables'!$G$16:$M$20,2,FALSE)/'Conversion Tables'!H$20*'Conversion Tables'!H$21,0)</f>
        <v>0</v>
      </c>
      <c r="CO15" s="33">
        <f>IFERROR(VLOOKUP(AA15,'Conversion Tables'!$G$16:$M$20,3,FALSE)/'Conversion Tables'!I$20*'Conversion Tables'!I$21,0)</f>
        <v>0</v>
      </c>
      <c r="CP15" s="33">
        <f>IFERROR(VLOOKUP(AB15,'Conversion Tables'!$G$16:$M$20,4,FALSE)/'Conversion Tables'!J$20*'Conversion Tables'!J$21,0)</f>
        <v>0</v>
      </c>
      <c r="CQ15" s="33">
        <f>IFERROR(VLOOKUP(AC15,'Conversion Tables'!$G$16:$M$20,5,FALSE)/'Conversion Tables'!K$20*'Conversion Tables'!K$21,0)</f>
        <v>0</v>
      </c>
      <c r="CR15" s="33">
        <f>IFERROR(VLOOKUP(AD15,'Conversion Tables'!$G$16:$M$20,6,FALSE)/'Conversion Tables'!L$20*'Conversion Tables'!L$21,0)</f>
        <v>0</v>
      </c>
      <c r="CS15" s="33">
        <f>IFERROR(VLOOKUP(AE15,'Conversion Tables'!$G$16:$M$20,7,FALSE)/'Conversion Tables'!M$20*'Conversion Tables'!M$21,0)</f>
        <v>0</v>
      </c>
      <c r="CT15" s="34">
        <f t="shared" si="1"/>
        <v>0</v>
      </c>
      <c r="CU15" s="34">
        <f t="shared" si="2"/>
        <v>0</v>
      </c>
      <c r="CV15" s="34">
        <f t="shared" si="3"/>
        <v>0</v>
      </c>
      <c r="CW15" s="34">
        <f t="shared" si="4"/>
        <v>0</v>
      </c>
      <c r="CZ15" s="34" t="s">
        <v>7</v>
      </c>
      <c r="DA15" s="34" t="str">
        <f>F31</f>
        <v/>
      </c>
      <c r="DB15" s="34">
        <f>AG31</f>
        <v>0</v>
      </c>
      <c r="DC15" s="35">
        <f>IFERROR(DB15/IF(D31=N68,DA15,DA15/E31),0)</f>
        <v>0</v>
      </c>
      <c r="DD15" s="200" t="e">
        <f>IF(D31=N68,"NA",DB15/E31)</f>
        <v>#DIV/0!</v>
      </c>
      <c r="DE15" s="35">
        <f>IFERROR(DA15/IF(D31=N68,DB15,DB15*E31),0)</f>
        <v>0</v>
      </c>
      <c r="DF15" s="1" t="e">
        <f t="shared" si="6"/>
        <v>#DIV/0!</v>
      </c>
    </row>
    <row r="16" spans="1:16355" x14ac:dyDescent="0.25">
      <c r="A16" s="147"/>
      <c r="B16" s="148"/>
      <c r="C16" s="149"/>
      <c r="D16" s="264"/>
      <c r="E16" s="267"/>
      <c r="F16" s="339"/>
      <c r="G16" s="210"/>
      <c r="H16" s="153"/>
      <c r="I16" s="152"/>
      <c r="J16" s="172"/>
      <c r="K16" s="152"/>
      <c r="L16" s="152"/>
      <c r="M16" s="172"/>
      <c r="N16" s="152"/>
      <c r="O16" s="152"/>
      <c r="P16" s="172"/>
      <c r="Q16" s="152"/>
      <c r="R16" s="172"/>
      <c r="S16" s="152"/>
      <c r="T16" s="152"/>
      <c r="U16" s="172"/>
      <c r="V16" s="152"/>
      <c r="W16" s="152"/>
      <c r="X16" s="152"/>
      <c r="Y16" s="149"/>
      <c r="Z16" s="153"/>
      <c r="AA16" s="152"/>
      <c r="AB16" s="152"/>
      <c r="AC16" s="152"/>
      <c r="AD16" s="152"/>
      <c r="AE16" s="154"/>
      <c r="AF16" s="36" t="str">
        <f t="shared" si="7"/>
        <v/>
      </c>
      <c r="AG16" s="242"/>
      <c r="AH16" s="242"/>
      <c r="AT16" s="33">
        <f>IFERROR(VLOOKUP(H16,'Conversion Tables'!$B$8:$E$32,2,FALSE),0)</f>
        <v>0</v>
      </c>
      <c r="AU16" s="33">
        <f>IFERROR(VLOOKUP(I16,'Conversion Tables'!$B$8:$E$32,2,FALSE),0)</f>
        <v>0</v>
      </c>
      <c r="AV16" s="33">
        <f>(AT16-AU16)/'Conversion Tables'!$C$32*'Weighting Scale'!$D$6</f>
        <v>0</v>
      </c>
      <c r="AW16" s="33">
        <f>(1+SUMPRODUCT($CN16:$CP16,'Conversion Tables'!$R$8:$T$8))</f>
        <v>1</v>
      </c>
      <c r="AX16" s="33">
        <f>(1+SUMPRODUCT(Benefits!$CQ16:$CS16,'Conversion Tables'!$U$8:$W$8))</f>
        <v>1</v>
      </c>
      <c r="AY16" s="34">
        <f>AV16*AW16*AX16*'Weighting Scale'!$D$10</f>
        <v>0</v>
      </c>
      <c r="AZ16" s="33">
        <f>IFERROR(VLOOKUP(K16,'Conversion Tables'!$B$8:$E$32,3,FALSE),0)</f>
        <v>0</v>
      </c>
      <c r="BA16" s="33">
        <f>IFERROR(VLOOKUP(L16,'Conversion Tables'!$B$8:$E$32,3,FALSE),0)</f>
        <v>0</v>
      </c>
      <c r="BB16" s="33">
        <f>(AZ16-BA16)/'Conversion Tables'!$D$32*'Weighting Scale'!$D$6</f>
        <v>0</v>
      </c>
      <c r="BC16" s="33">
        <f>(1+SUMPRODUCT($CN16:$CP16,'Conversion Tables'!$R$9:$T$9))</f>
        <v>1</v>
      </c>
      <c r="BD16" s="33">
        <f>(1+SUMPRODUCT(Benefits!$CQ16:$CS16,'Conversion Tables'!$U$9:$W$9))</f>
        <v>1</v>
      </c>
      <c r="BE16" s="34">
        <f>BB16*BC16*BD16*'Weighting Scale'!$D$11</f>
        <v>0</v>
      </c>
      <c r="BF16" s="33">
        <f>IFERROR(VLOOKUP(N16,'Conversion Tables'!$B$8:$E$32,4,FALSE),0)</f>
        <v>0</v>
      </c>
      <c r="BG16" s="33">
        <f>IFERROR(VLOOKUP(O16,'Conversion Tables'!$B$8:$E$32,4,FALSE),0)</f>
        <v>0</v>
      </c>
      <c r="BH16" s="33">
        <f>(BF16-BG16)/'Conversion Tables'!$E$32*'Weighting Scale'!$D$6</f>
        <v>0</v>
      </c>
      <c r="BI16" s="33">
        <f>(1+SUMPRODUCT($CN16:$CP16,'Conversion Tables'!$R$10:$T$10))</f>
        <v>1</v>
      </c>
      <c r="BJ16" s="33">
        <f>(1+SUMPRODUCT(Benefits!$CQ16:$CS16,'Conversion Tables'!$U$10:$W$10))</f>
        <v>1</v>
      </c>
      <c r="BK16" s="34">
        <f>BH16*BI16*BJ16*'Weighting Scale'!$D$12</f>
        <v>0</v>
      </c>
      <c r="BL16" s="33">
        <f>IFERROR(VLOOKUP(Q16,'Conversion Tables'!$G$8:$N$12,2, FALSE)/'Conversion Tables'!$H$12*'Weighting Scale'!$D$6,0)</f>
        <v>0</v>
      </c>
      <c r="BM16" s="33">
        <f>(1+SUMPRODUCT($CN16:$CP16,'Conversion Tables'!$R$11:$T$11))</f>
        <v>1</v>
      </c>
      <c r="BN16" s="33">
        <f>(1+SUMPRODUCT(Benefits!$CQ16:$CS16,'Conversion Tables'!$U$11:$W$11))</f>
        <v>1</v>
      </c>
      <c r="BO16" s="34">
        <f>BL16*BM16*BN16*'Weighting Scale'!$D$14</f>
        <v>0</v>
      </c>
      <c r="BP16" s="33">
        <f>IFERROR(VLOOKUP(S16,'Conversion Tables'!$G$8:$N$12,3, FALSE)/'Conversion Tables'!$I$12*'Weighting Scale'!$D$6,0)</f>
        <v>0</v>
      </c>
      <c r="BQ16" s="33">
        <f>(1+SUMPRODUCT($CN16:$CP16,'Conversion Tables'!$R$12:$T$12))</f>
        <v>1</v>
      </c>
      <c r="BR16" s="33">
        <f>(1+SUMPRODUCT(Benefits!$CQ16:$CS16,'Conversion Tables'!$U$12:$W$12))</f>
        <v>1</v>
      </c>
      <c r="BS16" s="34">
        <f>BP16*BQ16*BR16*'Weighting Scale'!$D$15</f>
        <v>0</v>
      </c>
      <c r="BT16" s="33">
        <f>IFERROR(VLOOKUP(T16,'Conversion Tables'!$G$8:$N$12,4, FALSE)/'Conversion Tables'!$J$12*'Weighting Scale'!$D$6,0)</f>
        <v>0</v>
      </c>
      <c r="BU16" s="33">
        <f>(1+SUMPRODUCT($CN16:$CP16,'Conversion Tables'!$R$13:$T$13))</f>
        <v>1</v>
      </c>
      <c r="BV16" s="33">
        <f>(1+SUMPRODUCT(Benefits!$CQ16:$CS16,'Conversion Tables'!$U$13:$W$13))</f>
        <v>1</v>
      </c>
      <c r="BW16" s="34">
        <f>BT16*BU16*BV16*'Weighting Scale'!$D$13</f>
        <v>0</v>
      </c>
      <c r="BX16" s="33">
        <f>IFERROR(VLOOKUP(V16,'Conversion Tables'!$G$8:$N$12,5, FALSE)/'Conversion Tables'!$K$12*'Weighting Scale'!$D$6,0)</f>
        <v>0</v>
      </c>
      <c r="BY16" s="33">
        <f>(1+SUMPRODUCT($CN16:$CP16,'Conversion Tables'!$R$14:$T$14))</f>
        <v>1</v>
      </c>
      <c r="BZ16" s="33">
        <f>(1+SUMPRODUCT(Benefits!$CQ16:$CS16,'Conversion Tables'!$U$14:$W$14))</f>
        <v>1</v>
      </c>
      <c r="CA16" s="34">
        <f>BX16*BY16*BZ16*'Weighting Scale'!$D$16</f>
        <v>0</v>
      </c>
      <c r="CB16" s="33">
        <f>IFERROR(VLOOKUP(W16,'Conversion Tables'!$G$8:$N$12,6, FALSE)/'Conversion Tables'!$L$12*'Weighting Scale'!$D$6,0)</f>
        <v>0</v>
      </c>
      <c r="CC16" s="33">
        <f>(1+SUMPRODUCT($CN16:$CP16,'Conversion Tables'!$R$15:$T$15))</f>
        <v>1</v>
      </c>
      <c r="CD16" s="33">
        <f>(1+SUMPRODUCT(Benefits!$CQ16:$CS16,'Conversion Tables'!$U$15:$W$15))</f>
        <v>1</v>
      </c>
      <c r="CE16" s="34">
        <f>CB16*CC16*CD16*'Weighting Scale'!$D$17</f>
        <v>0</v>
      </c>
      <c r="CF16" s="33">
        <f>IFERROR(VLOOKUP(X16,'Conversion Tables'!$G$8:$N$12,7, FALSE)/'Conversion Tables'!$M$12*'Weighting Scale'!$D$6,0)</f>
        <v>0</v>
      </c>
      <c r="CG16" s="33">
        <f>(1+SUMPRODUCT($CN16:$CP16,'Conversion Tables'!$R$16:$T$16))</f>
        <v>1</v>
      </c>
      <c r="CH16" s="33">
        <f>(1+SUMPRODUCT(Benefits!$CQ16:$CS16,'Conversion Tables'!$U$16:$W$16))</f>
        <v>1</v>
      </c>
      <c r="CI16" s="34">
        <f>CF16*CG16*CH16*'Weighting Scale'!$D$18</f>
        <v>0</v>
      </c>
      <c r="CJ16" s="33">
        <f>IFERROR(VLOOKUP(Y16,'Conversion Tables'!$G$8:$N$12,8, FALSE)/'Conversion Tables'!$N$12*'Weighting Scale'!$D$6,0)</f>
        <v>0</v>
      </c>
      <c r="CK16" s="33">
        <f>(1+SUMPRODUCT($CN16:$CP16,'Conversion Tables'!$R$17:$T$17))</f>
        <v>1</v>
      </c>
      <c r="CL16" s="33">
        <f>(1+SUMPRODUCT(Benefits!$CQ16:$CS16,'Conversion Tables'!$U$17:$W$17))</f>
        <v>1</v>
      </c>
      <c r="CM16" s="34">
        <f>CJ16*CK16*CL16*'Weighting Scale'!$D$19</f>
        <v>0</v>
      </c>
      <c r="CN16" s="33">
        <f>IFERROR(VLOOKUP(Z16,'Conversion Tables'!$G$16:$M$20,2,FALSE)/'Conversion Tables'!H$20*'Conversion Tables'!H$21,0)</f>
        <v>0</v>
      </c>
      <c r="CO16" s="33">
        <f>IFERROR(VLOOKUP(AA16,'Conversion Tables'!$G$16:$M$20,3,FALSE)/'Conversion Tables'!I$20*'Conversion Tables'!I$21,0)</f>
        <v>0</v>
      </c>
      <c r="CP16" s="33">
        <f>IFERROR(VLOOKUP(AB16,'Conversion Tables'!$G$16:$M$20,4,FALSE)/'Conversion Tables'!J$20*'Conversion Tables'!J$21,0)</f>
        <v>0</v>
      </c>
      <c r="CQ16" s="33">
        <f>IFERROR(VLOOKUP(AC16,'Conversion Tables'!$G$16:$M$20,5,FALSE)/'Conversion Tables'!K$20*'Conversion Tables'!K$21,0)</f>
        <v>0</v>
      </c>
      <c r="CR16" s="33">
        <f>IFERROR(VLOOKUP(AD16,'Conversion Tables'!$G$16:$M$20,6,FALSE)/'Conversion Tables'!L$20*'Conversion Tables'!L$21,0)</f>
        <v>0</v>
      </c>
      <c r="CS16" s="33">
        <f>IFERROR(VLOOKUP(AE16,'Conversion Tables'!$G$16:$M$20,7,FALSE)/'Conversion Tables'!M$20*'Conversion Tables'!M$21,0)</f>
        <v>0</v>
      </c>
      <c r="CT16" s="34">
        <f t="shared" si="1"/>
        <v>0</v>
      </c>
      <c r="CU16" s="34">
        <f t="shared" si="2"/>
        <v>0</v>
      </c>
      <c r="CV16" s="34">
        <f t="shared" si="3"/>
        <v>0</v>
      </c>
      <c r="CW16" s="34">
        <f t="shared" si="4"/>
        <v>0</v>
      </c>
      <c r="CZ16" s="34" t="s">
        <v>8</v>
      </c>
      <c r="DA16" s="34" t="str">
        <f>F40</f>
        <v/>
      </c>
      <c r="DB16" s="34">
        <f>AG40</f>
        <v>0</v>
      </c>
      <c r="DC16" s="35">
        <f>IFERROR(DB16/IF(D40=N68,DA16,DA16/E40),0)</f>
        <v>0</v>
      </c>
      <c r="DD16" s="200" t="e">
        <f>IF(D40=N68,"NA",DB16/E40)</f>
        <v>#DIV/0!</v>
      </c>
      <c r="DE16" s="35">
        <f>IFERROR(DA16/IF(D40=N68,DB16,DB16*E40),0)</f>
        <v>0</v>
      </c>
      <c r="DF16" s="1" t="e">
        <f t="shared" si="6"/>
        <v>#DIV/0!</v>
      </c>
    </row>
    <row r="17" spans="1:110" x14ac:dyDescent="0.25">
      <c r="A17" s="147"/>
      <c r="B17" s="148"/>
      <c r="C17" s="149"/>
      <c r="D17" s="264"/>
      <c r="E17" s="267"/>
      <c r="F17" s="339"/>
      <c r="G17" s="210"/>
      <c r="H17" s="153"/>
      <c r="I17" s="152"/>
      <c r="J17" s="172"/>
      <c r="K17" s="152"/>
      <c r="L17" s="152"/>
      <c r="M17" s="172"/>
      <c r="N17" s="152"/>
      <c r="O17" s="152"/>
      <c r="P17" s="172"/>
      <c r="Q17" s="152"/>
      <c r="R17" s="172"/>
      <c r="S17" s="152"/>
      <c r="T17" s="152"/>
      <c r="U17" s="172"/>
      <c r="V17" s="152"/>
      <c r="W17" s="152"/>
      <c r="X17" s="152"/>
      <c r="Y17" s="149"/>
      <c r="Z17" s="153"/>
      <c r="AA17" s="152"/>
      <c r="AB17" s="152"/>
      <c r="AC17" s="152"/>
      <c r="AD17" s="152"/>
      <c r="AE17" s="154"/>
      <c r="AF17" s="36" t="str">
        <f t="shared" si="7"/>
        <v/>
      </c>
      <c r="AG17" s="242"/>
      <c r="AH17" s="242"/>
      <c r="AT17" s="33">
        <f>IFERROR(VLOOKUP(H17,'Conversion Tables'!$B$8:$E$32,2,FALSE),0)</f>
        <v>0</v>
      </c>
      <c r="AU17" s="33">
        <f>IFERROR(VLOOKUP(I17,'Conversion Tables'!$B$8:$E$32,2,FALSE),0)</f>
        <v>0</v>
      </c>
      <c r="AV17" s="33">
        <f>(AT17-AU17)/'Conversion Tables'!$C$32*'Weighting Scale'!$D$6</f>
        <v>0</v>
      </c>
      <c r="AW17" s="33">
        <f>(1+SUMPRODUCT($CN17:$CP17,'Conversion Tables'!$R$8:$T$8))</f>
        <v>1</v>
      </c>
      <c r="AX17" s="33">
        <f>(1+SUMPRODUCT(Benefits!$CQ17:$CS17,'Conversion Tables'!$U$8:$W$8))</f>
        <v>1</v>
      </c>
      <c r="AY17" s="34">
        <f>AV17*AW17*AX17*'Weighting Scale'!$D$10</f>
        <v>0</v>
      </c>
      <c r="AZ17" s="33">
        <f>IFERROR(VLOOKUP(K17,'Conversion Tables'!$B$8:$E$32,3,FALSE),0)</f>
        <v>0</v>
      </c>
      <c r="BA17" s="33">
        <f>IFERROR(VLOOKUP(L17,'Conversion Tables'!$B$8:$E$32,3,FALSE),0)</f>
        <v>0</v>
      </c>
      <c r="BB17" s="33">
        <f>(AZ17-BA17)/'Conversion Tables'!$D$32*'Weighting Scale'!$D$6</f>
        <v>0</v>
      </c>
      <c r="BC17" s="33">
        <f>(1+SUMPRODUCT($CN17:$CP17,'Conversion Tables'!$R$9:$T$9))</f>
        <v>1</v>
      </c>
      <c r="BD17" s="33">
        <f>(1+SUMPRODUCT(Benefits!$CQ17:$CS17,'Conversion Tables'!$U$9:$W$9))</f>
        <v>1</v>
      </c>
      <c r="BE17" s="34">
        <f>BB17*BC17*BD17*'Weighting Scale'!$D$11</f>
        <v>0</v>
      </c>
      <c r="BF17" s="33">
        <f>IFERROR(VLOOKUP(N17,'Conversion Tables'!$B$8:$E$32,4,FALSE),0)</f>
        <v>0</v>
      </c>
      <c r="BG17" s="33">
        <f>IFERROR(VLOOKUP(O17,'Conversion Tables'!$B$8:$E$32,4,FALSE),0)</f>
        <v>0</v>
      </c>
      <c r="BH17" s="33">
        <f>(BF17-BG17)/'Conversion Tables'!$E$32*'Weighting Scale'!$D$6</f>
        <v>0</v>
      </c>
      <c r="BI17" s="33">
        <f>(1+SUMPRODUCT($CN17:$CP17,'Conversion Tables'!$R$10:$T$10))</f>
        <v>1</v>
      </c>
      <c r="BJ17" s="33">
        <f>(1+SUMPRODUCT(Benefits!$CQ17:$CS17,'Conversion Tables'!$U$10:$W$10))</f>
        <v>1</v>
      </c>
      <c r="BK17" s="34">
        <f>BH17*BI17*BJ17*'Weighting Scale'!$D$12</f>
        <v>0</v>
      </c>
      <c r="BL17" s="33">
        <f>IFERROR(VLOOKUP(Q17,'Conversion Tables'!$G$8:$N$12,2, FALSE)/'Conversion Tables'!$H$12*'Weighting Scale'!$D$6,0)</f>
        <v>0</v>
      </c>
      <c r="BM17" s="33">
        <f>(1+SUMPRODUCT($CN17:$CP17,'Conversion Tables'!$R$11:$T$11))</f>
        <v>1</v>
      </c>
      <c r="BN17" s="33">
        <f>(1+SUMPRODUCT(Benefits!$CQ17:$CS17,'Conversion Tables'!$U$11:$W$11))</f>
        <v>1</v>
      </c>
      <c r="BO17" s="34">
        <f>BL17*BM17*BN17*'Weighting Scale'!$D$14</f>
        <v>0</v>
      </c>
      <c r="BP17" s="33">
        <f>IFERROR(VLOOKUP(S17,'Conversion Tables'!$G$8:$N$12,3, FALSE)/'Conversion Tables'!$I$12*'Weighting Scale'!$D$6,0)</f>
        <v>0</v>
      </c>
      <c r="BQ17" s="33">
        <f>(1+SUMPRODUCT($CN17:$CP17,'Conversion Tables'!$R$12:$T$12))</f>
        <v>1</v>
      </c>
      <c r="BR17" s="33">
        <f>(1+SUMPRODUCT(Benefits!$CQ17:$CS17,'Conversion Tables'!$U$12:$W$12))</f>
        <v>1</v>
      </c>
      <c r="BS17" s="34">
        <f>BP17*BQ17*BR17*'Weighting Scale'!$D$15</f>
        <v>0</v>
      </c>
      <c r="BT17" s="33">
        <f>IFERROR(VLOOKUP(T17,'Conversion Tables'!$G$8:$N$12,4, FALSE)/'Conversion Tables'!$J$12*'Weighting Scale'!$D$6,0)</f>
        <v>0</v>
      </c>
      <c r="BU17" s="33">
        <f>(1+SUMPRODUCT($CN17:$CP17,'Conversion Tables'!$R$13:$T$13))</f>
        <v>1</v>
      </c>
      <c r="BV17" s="33">
        <f>(1+SUMPRODUCT(Benefits!$CQ17:$CS17,'Conversion Tables'!$U$13:$W$13))</f>
        <v>1</v>
      </c>
      <c r="BW17" s="34">
        <f>BT17*BU17*BV17*'Weighting Scale'!$D$13</f>
        <v>0</v>
      </c>
      <c r="BX17" s="33">
        <f>IFERROR(VLOOKUP(V17,'Conversion Tables'!$G$8:$N$12,5, FALSE)/'Conversion Tables'!$K$12*'Weighting Scale'!$D$6,0)</f>
        <v>0</v>
      </c>
      <c r="BY17" s="33">
        <f>(1+SUMPRODUCT($CN17:$CP17,'Conversion Tables'!$R$14:$T$14))</f>
        <v>1</v>
      </c>
      <c r="BZ17" s="33">
        <f>(1+SUMPRODUCT(Benefits!$CQ17:$CS17,'Conversion Tables'!$U$14:$W$14))</f>
        <v>1</v>
      </c>
      <c r="CA17" s="34">
        <f>BX17*BY17*BZ17*'Weighting Scale'!$D$16</f>
        <v>0</v>
      </c>
      <c r="CB17" s="33">
        <f>IFERROR(VLOOKUP(W17,'Conversion Tables'!$G$8:$N$12,6, FALSE)/'Conversion Tables'!$L$12*'Weighting Scale'!$D$6,0)</f>
        <v>0</v>
      </c>
      <c r="CC17" s="33">
        <f>(1+SUMPRODUCT($CN17:$CP17,'Conversion Tables'!$R$15:$T$15))</f>
        <v>1</v>
      </c>
      <c r="CD17" s="33">
        <f>(1+SUMPRODUCT(Benefits!$CQ17:$CS17,'Conversion Tables'!$U$15:$W$15))</f>
        <v>1</v>
      </c>
      <c r="CE17" s="34">
        <f>CB17*CC17*CD17*'Weighting Scale'!$D$17</f>
        <v>0</v>
      </c>
      <c r="CF17" s="33">
        <f>IFERROR(VLOOKUP(X17,'Conversion Tables'!$G$8:$N$12,7, FALSE)/'Conversion Tables'!$M$12*'Weighting Scale'!$D$6,0)</f>
        <v>0</v>
      </c>
      <c r="CG17" s="33">
        <f>(1+SUMPRODUCT($CN17:$CP17,'Conversion Tables'!$R$16:$T$16))</f>
        <v>1</v>
      </c>
      <c r="CH17" s="33">
        <f>(1+SUMPRODUCT(Benefits!$CQ17:$CS17,'Conversion Tables'!$U$16:$W$16))</f>
        <v>1</v>
      </c>
      <c r="CI17" s="34">
        <f>CF17*CG17*CH17*'Weighting Scale'!$D$18</f>
        <v>0</v>
      </c>
      <c r="CJ17" s="33">
        <f>IFERROR(VLOOKUP(Y17,'Conversion Tables'!$G$8:$N$12,8, FALSE)/'Conversion Tables'!$N$12*'Weighting Scale'!$D$6,0)</f>
        <v>0</v>
      </c>
      <c r="CK17" s="33">
        <f>(1+SUMPRODUCT($CN17:$CP17,'Conversion Tables'!$R$17:$T$17))</f>
        <v>1</v>
      </c>
      <c r="CL17" s="33">
        <f>(1+SUMPRODUCT(Benefits!$CQ17:$CS17,'Conversion Tables'!$U$17:$W$17))</f>
        <v>1</v>
      </c>
      <c r="CM17" s="34">
        <f>CJ17*CK17*CL17*'Weighting Scale'!$D$19</f>
        <v>0</v>
      </c>
      <c r="CN17" s="33">
        <f>IFERROR(VLOOKUP(Z17,'Conversion Tables'!$G$16:$M$20,2,FALSE)/'Conversion Tables'!H$20*'Conversion Tables'!H$21,0)</f>
        <v>0</v>
      </c>
      <c r="CO17" s="33">
        <f>IFERROR(VLOOKUP(AA17,'Conversion Tables'!$G$16:$M$20,3,FALSE)/'Conversion Tables'!I$20*'Conversion Tables'!I$21,0)</f>
        <v>0</v>
      </c>
      <c r="CP17" s="33">
        <f>IFERROR(VLOOKUP(AB17,'Conversion Tables'!$G$16:$M$20,4,FALSE)/'Conversion Tables'!J$20*'Conversion Tables'!J$21,0)</f>
        <v>0</v>
      </c>
      <c r="CQ17" s="33">
        <f>IFERROR(VLOOKUP(AC17,'Conversion Tables'!$G$16:$M$20,5,FALSE)/'Conversion Tables'!K$20*'Conversion Tables'!K$21,0)</f>
        <v>0</v>
      </c>
      <c r="CR17" s="33">
        <f>IFERROR(VLOOKUP(AD17,'Conversion Tables'!$G$16:$M$20,6,FALSE)/'Conversion Tables'!L$20*'Conversion Tables'!L$21,0)</f>
        <v>0</v>
      </c>
      <c r="CS17" s="33">
        <f>IFERROR(VLOOKUP(AE17,'Conversion Tables'!$G$16:$M$20,7,FALSE)/'Conversion Tables'!M$20*'Conversion Tables'!M$21,0)</f>
        <v>0</v>
      </c>
      <c r="CT17" s="34">
        <f t="shared" si="1"/>
        <v>0</v>
      </c>
      <c r="CU17" s="34">
        <f t="shared" si="2"/>
        <v>0</v>
      </c>
      <c r="CV17" s="34">
        <f t="shared" si="3"/>
        <v>0</v>
      </c>
      <c r="CW17" s="34">
        <f t="shared" si="4"/>
        <v>0</v>
      </c>
    </row>
    <row r="18" spans="1:110" x14ac:dyDescent="0.25">
      <c r="A18" s="147"/>
      <c r="B18" s="148"/>
      <c r="C18" s="149"/>
      <c r="D18" s="264"/>
      <c r="E18" s="267"/>
      <c r="F18" s="339"/>
      <c r="G18" s="210"/>
      <c r="H18" s="153"/>
      <c r="I18" s="152"/>
      <c r="J18" s="172"/>
      <c r="K18" s="152"/>
      <c r="L18" s="152"/>
      <c r="M18" s="172"/>
      <c r="N18" s="152"/>
      <c r="O18" s="152"/>
      <c r="P18" s="172"/>
      <c r="Q18" s="152"/>
      <c r="R18" s="172"/>
      <c r="S18" s="152"/>
      <c r="T18" s="152"/>
      <c r="U18" s="172"/>
      <c r="V18" s="152"/>
      <c r="W18" s="152"/>
      <c r="X18" s="152"/>
      <c r="Y18" s="149"/>
      <c r="Z18" s="153"/>
      <c r="AA18" s="152"/>
      <c r="AB18" s="152"/>
      <c r="AC18" s="152"/>
      <c r="AD18" s="152"/>
      <c r="AE18" s="154"/>
      <c r="AF18" s="36" t="str">
        <f t="shared" si="7"/>
        <v/>
      </c>
      <c r="AG18" s="242"/>
      <c r="AH18" s="242"/>
      <c r="AT18" s="33">
        <f>IFERROR(VLOOKUP(H18,'Conversion Tables'!$B$8:$E$32,2,FALSE),0)</f>
        <v>0</v>
      </c>
      <c r="AU18" s="33">
        <f>IFERROR(VLOOKUP(I18,'Conversion Tables'!$B$8:$E$32,2,FALSE),0)</f>
        <v>0</v>
      </c>
      <c r="AV18" s="33">
        <f>(AT18-AU18)/'Conversion Tables'!$C$32*'Weighting Scale'!$D$6</f>
        <v>0</v>
      </c>
      <c r="AW18" s="33">
        <f>(1+SUMPRODUCT($CN18:$CP18,'Conversion Tables'!$R$8:$T$8))</f>
        <v>1</v>
      </c>
      <c r="AX18" s="33">
        <f>(1+SUMPRODUCT(Benefits!$CQ18:$CS18,'Conversion Tables'!$U$8:$W$8))</f>
        <v>1</v>
      </c>
      <c r="AY18" s="34">
        <f>AV18*AW18*AX18*'Weighting Scale'!$D$10</f>
        <v>0</v>
      </c>
      <c r="AZ18" s="33">
        <f>IFERROR(VLOOKUP(K18,'Conversion Tables'!$B$8:$E$32,3,FALSE),0)</f>
        <v>0</v>
      </c>
      <c r="BA18" s="33">
        <f>IFERROR(VLOOKUP(L18,'Conversion Tables'!$B$8:$E$32,3,FALSE),0)</f>
        <v>0</v>
      </c>
      <c r="BB18" s="33">
        <f>(AZ18-BA18)/'Conversion Tables'!$D$32*'Weighting Scale'!$D$6</f>
        <v>0</v>
      </c>
      <c r="BC18" s="33">
        <f>(1+SUMPRODUCT($CN18:$CP18,'Conversion Tables'!$R$9:$T$9))</f>
        <v>1</v>
      </c>
      <c r="BD18" s="33">
        <f>(1+SUMPRODUCT(Benefits!$CQ18:$CS18,'Conversion Tables'!$U$9:$W$9))</f>
        <v>1</v>
      </c>
      <c r="BE18" s="34">
        <f>BB18*BC18*BD18*'Weighting Scale'!$D$11</f>
        <v>0</v>
      </c>
      <c r="BF18" s="33">
        <f>IFERROR(VLOOKUP(N18,'Conversion Tables'!$B$8:$E$32,4,FALSE),0)</f>
        <v>0</v>
      </c>
      <c r="BG18" s="33">
        <f>IFERROR(VLOOKUP(O18,'Conversion Tables'!$B$8:$E$32,4,FALSE),0)</f>
        <v>0</v>
      </c>
      <c r="BH18" s="33">
        <f>(BF18-BG18)/'Conversion Tables'!$E$32*'Weighting Scale'!$D$6</f>
        <v>0</v>
      </c>
      <c r="BI18" s="33">
        <f>(1+SUMPRODUCT($CN18:$CP18,'Conversion Tables'!$R$10:$T$10))</f>
        <v>1</v>
      </c>
      <c r="BJ18" s="33">
        <f>(1+SUMPRODUCT(Benefits!$CQ18:$CS18,'Conversion Tables'!$U$10:$W$10))</f>
        <v>1</v>
      </c>
      <c r="BK18" s="34">
        <f>BH18*BI18*BJ18*'Weighting Scale'!$D$12</f>
        <v>0</v>
      </c>
      <c r="BL18" s="33">
        <f>IFERROR(VLOOKUP(Q18,'Conversion Tables'!$G$8:$N$12,2, FALSE)/'Conversion Tables'!$H$12*'Weighting Scale'!$D$6,0)</f>
        <v>0</v>
      </c>
      <c r="BM18" s="33">
        <f>(1+SUMPRODUCT($CN18:$CP18,'Conversion Tables'!$R$11:$T$11))</f>
        <v>1</v>
      </c>
      <c r="BN18" s="33">
        <f>(1+SUMPRODUCT(Benefits!$CQ18:$CS18,'Conversion Tables'!$U$11:$W$11))</f>
        <v>1</v>
      </c>
      <c r="BO18" s="34">
        <f>BL18*BM18*BN18*'Weighting Scale'!$D$14</f>
        <v>0</v>
      </c>
      <c r="BP18" s="33">
        <f>IFERROR(VLOOKUP(S18,'Conversion Tables'!$G$8:$N$12,3, FALSE)/'Conversion Tables'!$I$12*'Weighting Scale'!$D$6,0)</f>
        <v>0</v>
      </c>
      <c r="BQ18" s="33">
        <f>(1+SUMPRODUCT($CN18:$CP18,'Conversion Tables'!$R$12:$T$12))</f>
        <v>1</v>
      </c>
      <c r="BR18" s="33">
        <f>(1+SUMPRODUCT(Benefits!$CQ18:$CS18,'Conversion Tables'!$U$12:$W$12))</f>
        <v>1</v>
      </c>
      <c r="BS18" s="34">
        <f>BP18*BQ18*BR18*'Weighting Scale'!$D$15</f>
        <v>0</v>
      </c>
      <c r="BT18" s="33">
        <f>IFERROR(VLOOKUP(T18,'Conversion Tables'!$G$8:$N$12,4, FALSE)/'Conversion Tables'!$J$12*'Weighting Scale'!$D$6,0)</f>
        <v>0</v>
      </c>
      <c r="BU18" s="33">
        <f>(1+SUMPRODUCT($CN18:$CP18,'Conversion Tables'!$R$13:$T$13))</f>
        <v>1</v>
      </c>
      <c r="BV18" s="33">
        <f>(1+SUMPRODUCT(Benefits!$CQ18:$CS18,'Conversion Tables'!$U$13:$W$13))</f>
        <v>1</v>
      </c>
      <c r="BW18" s="34">
        <f>BT18*BU18*BV18*'Weighting Scale'!$D$13</f>
        <v>0</v>
      </c>
      <c r="BX18" s="33">
        <f>IFERROR(VLOOKUP(V18,'Conversion Tables'!$G$8:$N$12,5, FALSE)/'Conversion Tables'!$K$12*'Weighting Scale'!$D$6,0)</f>
        <v>0</v>
      </c>
      <c r="BY18" s="33">
        <f>(1+SUMPRODUCT($CN18:$CP18,'Conversion Tables'!$R$14:$T$14))</f>
        <v>1</v>
      </c>
      <c r="BZ18" s="33">
        <f>(1+SUMPRODUCT(Benefits!$CQ18:$CS18,'Conversion Tables'!$U$14:$W$14))</f>
        <v>1</v>
      </c>
      <c r="CA18" s="34">
        <f>BX18*BY18*BZ18*'Weighting Scale'!$D$16</f>
        <v>0</v>
      </c>
      <c r="CB18" s="33">
        <f>IFERROR(VLOOKUP(W18,'Conversion Tables'!$G$8:$N$12,6, FALSE)/'Conversion Tables'!$L$12*'Weighting Scale'!$D$6,0)</f>
        <v>0</v>
      </c>
      <c r="CC18" s="33">
        <f>(1+SUMPRODUCT($CN18:$CP18,'Conversion Tables'!$R$15:$T$15))</f>
        <v>1</v>
      </c>
      <c r="CD18" s="33">
        <f>(1+SUMPRODUCT(Benefits!$CQ18:$CS18,'Conversion Tables'!$U$15:$W$15))</f>
        <v>1</v>
      </c>
      <c r="CE18" s="34">
        <f>CB18*CC18*CD18*'Weighting Scale'!$D$17</f>
        <v>0</v>
      </c>
      <c r="CF18" s="33">
        <f>IFERROR(VLOOKUP(X18,'Conversion Tables'!$G$8:$N$12,7, FALSE)/'Conversion Tables'!$M$12*'Weighting Scale'!$D$6,0)</f>
        <v>0</v>
      </c>
      <c r="CG18" s="33">
        <f>(1+SUMPRODUCT($CN18:$CP18,'Conversion Tables'!$R$16:$T$16))</f>
        <v>1</v>
      </c>
      <c r="CH18" s="33">
        <f>(1+SUMPRODUCT(Benefits!$CQ18:$CS18,'Conversion Tables'!$U$16:$W$16))</f>
        <v>1</v>
      </c>
      <c r="CI18" s="34">
        <f>CF18*CG18*CH18*'Weighting Scale'!$D$18</f>
        <v>0</v>
      </c>
      <c r="CJ18" s="33">
        <f>IFERROR(VLOOKUP(Y18,'Conversion Tables'!$G$8:$N$12,8, FALSE)/'Conversion Tables'!$N$12*'Weighting Scale'!$D$6,0)</f>
        <v>0</v>
      </c>
      <c r="CK18" s="33">
        <f>(1+SUMPRODUCT($CN18:$CP18,'Conversion Tables'!$R$17:$T$17))</f>
        <v>1</v>
      </c>
      <c r="CL18" s="33">
        <f>(1+SUMPRODUCT(Benefits!$CQ18:$CS18,'Conversion Tables'!$U$17:$W$17))</f>
        <v>1</v>
      </c>
      <c r="CM18" s="34">
        <f>CJ18*CK18*CL18*'Weighting Scale'!$D$19</f>
        <v>0</v>
      </c>
      <c r="CN18" s="33">
        <f>IFERROR(VLOOKUP(Z18,'Conversion Tables'!$G$16:$M$20,2,FALSE)/'Conversion Tables'!H$20*'Conversion Tables'!H$21,0)</f>
        <v>0</v>
      </c>
      <c r="CO18" s="33">
        <f>IFERROR(VLOOKUP(AA18,'Conversion Tables'!$G$16:$M$20,3,FALSE)/'Conversion Tables'!I$20*'Conversion Tables'!I$21,0)</f>
        <v>0</v>
      </c>
      <c r="CP18" s="33">
        <f>IFERROR(VLOOKUP(AB18,'Conversion Tables'!$G$16:$M$20,4,FALSE)/'Conversion Tables'!J$20*'Conversion Tables'!J$21,0)</f>
        <v>0</v>
      </c>
      <c r="CQ18" s="33">
        <f>IFERROR(VLOOKUP(AC18,'Conversion Tables'!$G$16:$M$20,5,FALSE)/'Conversion Tables'!K$20*'Conversion Tables'!K$21,0)</f>
        <v>0</v>
      </c>
      <c r="CR18" s="33">
        <f>IFERROR(VLOOKUP(AD18,'Conversion Tables'!$G$16:$M$20,6,FALSE)/'Conversion Tables'!L$20*'Conversion Tables'!L$21,0)</f>
        <v>0</v>
      </c>
      <c r="CS18" s="33">
        <f>IFERROR(VLOOKUP(AE18,'Conversion Tables'!$G$16:$M$20,7,FALSE)/'Conversion Tables'!M$20*'Conversion Tables'!M$21,0)</f>
        <v>0</v>
      </c>
      <c r="CT18" s="34">
        <f t="shared" si="1"/>
        <v>0</v>
      </c>
      <c r="CU18" s="34">
        <f t="shared" si="2"/>
        <v>0</v>
      </c>
      <c r="CV18" s="34">
        <f t="shared" si="3"/>
        <v>0</v>
      </c>
      <c r="CW18" s="34">
        <f t="shared" si="4"/>
        <v>0</v>
      </c>
    </row>
    <row r="19" spans="1:110" x14ac:dyDescent="0.25">
      <c r="A19" s="147"/>
      <c r="B19" s="148"/>
      <c r="C19" s="149"/>
      <c r="D19" s="264"/>
      <c r="E19" s="267"/>
      <c r="F19" s="339"/>
      <c r="G19" s="210"/>
      <c r="H19" s="153"/>
      <c r="I19" s="152"/>
      <c r="J19" s="172"/>
      <c r="K19" s="152"/>
      <c r="L19" s="152"/>
      <c r="M19" s="172"/>
      <c r="N19" s="152"/>
      <c r="O19" s="152"/>
      <c r="P19" s="172"/>
      <c r="Q19" s="152"/>
      <c r="R19" s="172"/>
      <c r="S19" s="152"/>
      <c r="T19" s="152"/>
      <c r="U19" s="172"/>
      <c r="V19" s="152"/>
      <c r="W19" s="152"/>
      <c r="X19" s="152"/>
      <c r="Y19" s="149"/>
      <c r="Z19" s="153"/>
      <c r="AA19" s="152"/>
      <c r="AB19" s="152"/>
      <c r="AC19" s="152"/>
      <c r="AD19" s="152"/>
      <c r="AE19" s="154"/>
      <c r="AF19" s="36" t="str">
        <f t="shared" si="7"/>
        <v/>
      </c>
      <c r="AG19" s="242"/>
      <c r="AH19" s="242"/>
      <c r="AT19" s="33">
        <f>IFERROR(VLOOKUP(H19,'Conversion Tables'!$B$8:$E$32,2,FALSE),0)</f>
        <v>0</v>
      </c>
      <c r="AU19" s="33">
        <f>IFERROR(VLOOKUP(I19,'Conversion Tables'!$B$8:$E$32,2,FALSE),0)</f>
        <v>0</v>
      </c>
      <c r="AV19" s="33">
        <f>(AT19-AU19)/'Conversion Tables'!$C$32*'Weighting Scale'!$D$6</f>
        <v>0</v>
      </c>
      <c r="AW19" s="33">
        <f>(1+SUMPRODUCT($CN19:$CP19,'Conversion Tables'!$R$8:$T$8))</f>
        <v>1</v>
      </c>
      <c r="AX19" s="33">
        <f>(1+SUMPRODUCT(Benefits!$CQ19:$CS19,'Conversion Tables'!$U$8:$W$8))</f>
        <v>1</v>
      </c>
      <c r="AY19" s="34">
        <f>AV19*AW19*AX19*'Weighting Scale'!$D$10</f>
        <v>0</v>
      </c>
      <c r="AZ19" s="33">
        <f>IFERROR(VLOOKUP(K19,'Conversion Tables'!$B$8:$E$32,3,FALSE),0)</f>
        <v>0</v>
      </c>
      <c r="BA19" s="33">
        <f>IFERROR(VLOOKUP(L19,'Conversion Tables'!$B$8:$E$32,3,FALSE),0)</f>
        <v>0</v>
      </c>
      <c r="BB19" s="33">
        <f>(AZ19-BA19)/'Conversion Tables'!$D$32*'Weighting Scale'!$D$6</f>
        <v>0</v>
      </c>
      <c r="BC19" s="33">
        <f>(1+SUMPRODUCT($CN19:$CP19,'Conversion Tables'!$R$9:$T$9))</f>
        <v>1</v>
      </c>
      <c r="BD19" s="33">
        <f>(1+SUMPRODUCT(Benefits!$CQ19:$CS19,'Conversion Tables'!$U$9:$W$9))</f>
        <v>1</v>
      </c>
      <c r="BE19" s="34">
        <f>BB19*BC19*BD19*'Weighting Scale'!$D$11</f>
        <v>0</v>
      </c>
      <c r="BF19" s="33">
        <f>IFERROR(VLOOKUP(N19,'Conversion Tables'!$B$8:$E$32,4,FALSE),0)</f>
        <v>0</v>
      </c>
      <c r="BG19" s="33">
        <f>IFERROR(VLOOKUP(O19,'Conversion Tables'!$B$8:$E$32,4,FALSE),0)</f>
        <v>0</v>
      </c>
      <c r="BH19" s="33">
        <f>(BF19-BG19)/'Conversion Tables'!$E$32*'Weighting Scale'!$D$6</f>
        <v>0</v>
      </c>
      <c r="BI19" s="33">
        <f>(1+SUMPRODUCT($CN19:$CP19,'Conversion Tables'!$R$10:$T$10))</f>
        <v>1</v>
      </c>
      <c r="BJ19" s="33">
        <f>(1+SUMPRODUCT(Benefits!$CQ19:$CS19,'Conversion Tables'!$U$10:$W$10))</f>
        <v>1</v>
      </c>
      <c r="BK19" s="34">
        <f>BH19*BI19*BJ19*'Weighting Scale'!$D$12</f>
        <v>0</v>
      </c>
      <c r="BL19" s="33">
        <f>IFERROR(VLOOKUP(Q19,'Conversion Tables'!$G$8:$N$12,2, FALSE)/'Conversion Tables'!$H$12*'Weighting Scale'!$D$6,0)</f>
        <v>0</v>
      </c>
      <c r="BM19" s="33">
        <f>(1+SUMPRODUCT($CN19:$CP19,'Conversion Tables'!$R$11:$T$11))</f>
        <v>1</v>
      </c>
      <c r="BN19" s="33">
        <f>(1+SUMPRODUCT(Benefits!$CQ19:$CS19,'Conversion Tables'!$U$11:$W$11))</f>
        <v>1</v>
      </c>
      <c r="BO19" s="34">
        <f>BL19*BM19*BN19*'Weighting Scale'!$D$14</f>
        <v>0</v>
      </c>
      <c r="BP19" s="33">
        <f>IFERROR(VLOOKUP(S19,'Conversion Tables'!$G$8:$N$12,3, FALSE)/'Conversion Tables'!$I$12*'Weighting Scale'!$D$6,0)</f>
        <v>0</v>
      </c>
      <c r="BQ19" s="33">
        <f>(1+SUMPRODUCT($CN19:$CP19,'Conversion Tables'!$R$12:$T$12))</f>
        <v>1</v>
      </c>
      <c r="BR19" s="33">
        <f>(1+SUMPRODUCT(Benefits!$CQ19:$CS19,'Conversion Tables'!$U$12:$W$12))</f>
        <v>1</v>
      </c>
      <c r="BS19" s="34">
        <f>BP19*BQ19*BR19*'Weighting Scale'!$D$15</f>
        <v>0</v>
      </c>
      <c r="BT19" s="33">
        <f>IFERROR(VLOOKUP(T19,'Conversion Tables'!$G$8:$N$12,4, FALSE)/'Conversion Tables'!$J$12*'Weighting Scale'!$D$6,0)</f>
        <v>0</v>
      </c>
      <c r="BU19" s="33">
        <f>(1+SUMPRODUCT($CN19:$CP19,'Conversion Tables'!$R$13:$T$13))</f>
        <v>1</v>
      </c>
      <c r="BV19" s="33">
        <f>(1+SUMPRODUCT(Benefits!$CQ19:$CS19,'Conversion Tables'!$U$13:$W$13))</f>
        <v>1</v>
      </c>
      <c r="BW19" s="34">
        <f>BT19*BU19*BV19*'Weighting Scale'!$D$13</f>
        <v>0</v>
      </c>
      <c r="BX19" s="33">
        <f>IFERROR(VLOOKUP(V19,'Conversion Tables'!$G$8:$N$12,5, FALSE)/'Conversion Tables'!$K$12*'Weighting Scale'!$D$6,0)</f>
        <v>0</v>
      </c>
      <c r="BY19" s="33">
        <f>(1+SUMPRODUCT($CN19:$CP19,'Conversion Tables'!$R$14:$T$14))</f>
        <v>1</v>
      </c>
      <c r="BZ19" s="33">
        <f>(1+SUMPRODUCT(Benefits!$CQ19:$CS19,'Conversion Tables'!$U$14:$W$14))</f>
        <v>1</v>
      </c>
      <c r="CA19" s="34">
        <f>BX19*BY19*BZ19*'Weighting Scale'!$D$16</f>
        <v>0</v>
      </c>
      <c r="CB19" s="33">
        <f>IFERROR(VLOOKUP(W19,'Conversion Tables'!$G$8:$N$12,6, FALSE)/'Conversion Tables'!$L$12*'Weighting Scale'!$D$6,0)</f>
        <v>0</v>
      </c>
      <c r="CC19" s="33">
        <f>(1+SUMPRODUCT($CN19:$CP19,'Conversion Tables'!$R$15:$T$15))</f>
        <v>1</v>
      </c>
      <c r="CD19" s="33">
        <f>(1+SUMPRODUCT(Benefits!$CQ19:$CS19,'Conversion Tables'!$U$15:$W$15))</f>
        <v>1</v>
      </c>
      <c r="CE19" s="34">
        <f>CB19*CC19*CD19*'Weighting Scale'!$D$17</f>
        <v>0</v>
      </c>
      <c r="CF19" s="33">
        <f>IFERROR(VLOOKUP(X19,'Conversion Tables'!$G$8:$N$12,7, FALSE)/'Conversion Tables'!$M$12*'Weighting Scale'!$D$6,0)</f>
        <v>0</v>
      </c>
      <c r="CG19" s="33">
        <f>(1+SUMPRODUCT($CN19:$CP19,'Conversion Tables'!$R$16:$T$16))</f>
        <v>1</v>
      </c>
      <c r="CH19" s="33">
        <f>(1+SUMPRODUCT(Benefits!$CQ19:$CS19,'Conversion Tables'!$U$16:$W$16))</f>
        <v>1</v>
      </c>
      <c r="CI19" s="34">
        <f>CF19*CG19*CH19*'Weighting Scale'!$D$18</f>
        <v>0</v>
      </c>
      <c r="CJ19" s="33">
        <f>IFERROR(VLOOKUP(Y19,'Conversion Tables'!$G$8:$N$12,8, FALSE)/'Conversion Tables'!$N$12*'Weighting Scale'!$D$6,0)</f>
        <v>0</v>
      </c>
      <c r="CK19" s="33">
        <f>(1+SUMPRODUCT($CN19:$CP19,'Conversion Tables'!$R$17:$T$17))</f>
        <v>1</v>
      </c>
      <c r="CL19" s="33">
        <f>(1+SUMPRODUCT(Benefits!$CQ19:$CS19,'Conversion Tables'!$U$17:$W$17))</f>
        <v>1</v>
      </c>
      <c r="CM19" s="34">
        <f>CJ19*CK19*CL19*'Weighting Scale'!$D$19</f>
        <v>0</v>
      </c>
      <c r="CN19" s="33">
        <f>IFERROR(VLOOKUP(Z19,'Conversion Tables'!$G$16:$M$20,2,FALSE)/'Conversion Tables'!H$20*'Conversion Tables'!H$21,0)</f>
        <v>0</v>
      </c>
      <c r="CO19" s="33">
        <f>IFERROR(VLOOKUP(AA19,'Conversion Tables'!$G$16:$M$20,3,FALSE)/'Conversion Tables'!I$20*'Conversion Tables'!I$21,0)</f>
        <v>0</v>
      </c>
      <c r="CP19" s="33">
        <f>IFERROR(VLOOKUP(AB19,'Conversion Tables'!$G$16:$M$20,4,FALSE)/'Conversion Tables'!J$20*'Conversion Tables'!J$21,0)</f>
        <v>0</v>
      </c>
      <c r="CQ19" s="33">
        <f>IFERROR(VLOOKUP(AC19,'Conversion Tables'!$G$16:$M$20,5,FALSE)/'Conversion Tables'!K$20*'Conversion Tables'!K$21,0)</f>
        <v>0</v>
      </c>
      <c r="CR19" s="33">
        <f>IFERROR(VLOOKUP(AD19,'Conversion Tables'!$G$16:$M$20,6,FALSE)/'Conversion Tables'!L$20*'Conversion Tables'!L$21,0)</f>
        <v>0</v>
      </c>
      <c r="CS19" s="33">
        <f>IFERROR(VLOOKUP(AE19,'Conversion Tables'!$G$16:$M$20,7,FALSE)/'Conversion Tables'!M$20*'Conversion Tables'!M$21,0)</f>
        <v>0</v>
      </c>
      <c r="CT19" s="34">
        <f t="shared" si="1"/>
        <v>0</v>
      </c>
      <c r="CU19" s="34">
        <f t="shared" si="2"/>
        <v>0</v>
      </c>
      <c r="CV19" s="34">
        <f t="shared" si="3"/>
        <v>0</v>
      </c>
      <c r="CW19" s="34">
        <f t="shared" si="4"/>
        <v>0</v>
      </c>
    </row>
    <row r="20" spans="1:110" ht="15.75" thickBot="1" x14ac:dyDescent="0.3">
      <c r="A20" s="147"/>
      <c r="B20" s="148"/>
      <c r="C20" s="149"/>
      <c r="D20" s="285"/>
      <c r="E20" s="286"/>
      <c r="F20" s="340"/>
      <c r="G20" s="210"/>
      <c r="H20" s="153"/>
      <c r="I20" s="152"/>
      <c r="J20" s="172"/>
      <c r="K20" s="152"/>
      <c r="L20" s="152"/>
      <c r="M20" s="172"/>
      <c r="N20" s="152"/>
      <c r="O20" s="152"/>
      <c r="P20" s="172"/>
      <c r="Q20" s="152"/>
      <c r="R20" s="172"/>
      <c r="S20" s="152"/>
      <c r="T20" s="152"/>
      <c r="U20" s="172"/>
      <c r="V20" s="152"/>
      <c r="W20" s="152"/>
      <c r="X20" s="152"/>
      <c r="Y20" s="149"/>
      <c r="Z20" s="153"/>
      <c r="AA20" s="152"/>
      <c r="AB20" s="152"/>
      <c r="AC20" s="152"/>
      <c r="AD20" s="152"/>
      <c r="AE20" s="154"/>
      <c r="AF20" s="36" t="str">
        <f t="shared" si="7"/>
        <v/>
      </c>
      <c r="AG20" s="243"/>
      <c r="AH20" s="243"/>
      <c r="AT20" s="33">
        <f>IFERROR(VLOOKUP(H20,'Conversion Tables'!$B$8:$E$32,2,FALSE),0)</f>
        <v>0</v>
      </c>
      <c r="AU20" s="33">
        <f>IFERROR(VLOOKUP(I20,'Conversion Tables'!$B$8:$E$32,2,FALSE),0)</f>
        <v>0</v>
      </c>
      <c r="AV20" s="33">
        <f>(AT20-AU20)/'Conversion Tables'!$C$32*'Weighting Scale'!$D$6</f>
        <v>0</v>
      </c>
      <c r="AW20" s="33">
        <f>(1+SUMPRODUCT($CN20:$CP20,'Conversion Tables'!$R$8:$T$8))</f>
        <v>1</v>
      </c>
      <c r="AX20" s="33">
        <f>(1+SUMPRODUCT(Benefits!$CQ20:$CS20,'Conversion Tables'!$U$8:$W$8))</f>
        <v>1</v>
      </c>
      <c r="AY20" s="34">
        <f>AV20*AW20*AX20*'Weighting Scale'!$D$10</f>
        <v>0</v>
      </c>
      <c r="AZ20" s="33">
        <f>IFERROR(VLOOKUP(K20,'Conversion Tables'!$B$8:$E$32,3,FALSE),0)</f>
        <v>0</v>
      </c>
      <c r="BA20" s="33">
        <f>IFERROR(VLOOKUP(L20,'Conversion Tables'!$B$8:$E$32,3,FALSE),0)</f>
        <v>0</v>
      </c>
      <c r="BB20" s="33">
        <f>(AZ20-BA20)/'Conversion Tables'!$D$32*'Weighting Scale'!$D$6</f>
        <v>0</v>
      </c>
      <c r="BC20" s="33">
        <f>(1+SUMPRODUCT($CN20:$CP20,'Conversion Tables'!$R$9:$T$9))</f>
        <v>1</v>
      </c>
      <c r="BD20" s="33">
        <f>(1+SUMPRODUCT(Benefits!$CQ20:$CS20,'Conversion Tables'!$U$9:$W$9))</f>
        <v>1</v>
      </c>
      <c r="BE20" s="34">
        <f>BB20*BC20*BD20*'Weighting Scale'!$D$11</f>
        <v>0</v>
      </c>
      <c r="BF20" s="33">
        <f>IFERROR(VLOOKUP(N20,'Conversion Tables'!$B$8:$E$32,4,FALSE),0)</f>
        <v>0</v>
      </c>
      <c r="BG20" s="33">
        <f>IFERROR(VLOOKUP(O20,'Conversion Tables'!$B$8:$E$32,4,FALSE),0)</f>
        <v>0</v>
      </c>
      <c r="BH20" s="33">
        <f>(BF20-BG20)/'Conversion Tables'!$E$32*'Weighting Scale'!$D$6</f>
        <v>0</v>
      </c>
      <c r="BI20" s="33">
        <f>(1+SUMPRODUCT($CN20:$CP20,'Conversion Tables'!$R$10:$T$10))</f>
        <v>1</v>
      </c>
      <c r="BJ20" s="33">
        <f>(1+SUMPRODUCT(Benefits!$CQ20:$CS20,'Conversion Tables'!$U$10:$W$10))</f>
        <v>1</v>
      </c>
      <c r="BK20" s="34">
        <f>BH20*BI20*BJ20*'Weighting Scale'!$D$12</f>
        <v>0</v>
      </c>
      <c r="BL20" s="33">
        <f>IFERROR(VLOOKUP(Q20,'Conversion Tables'!$G$8:$N$12,2, FALSE)/'Conversion Tables'!$H$12*'Weighting Scale'!$D$6,0)</f>
        <v>0</v>
      </c>
      <c r="BM20" s="33">
        <f>(1+SUMPRODUCT($CN20:$CP20,'Conversion Tables'!$R$11:$T$11))</f>
        <v>1</v>
      </c>
      <c r="BN20" s="33">
        <f>(1+SUMPRODUCT(Benefits!$CQ20:$CS20,'Conversion Tables'!$U$11:$W$11))</f>
        <v>1</v>
      </c>
      <c r="BO20" s="34">
        <f>BL20*BM20*BN20*'Weighting Scale'!$D$14</f>
        <v>0</v>
      </c>
      <c r="BP20" s="33">
        <f>IFERROR(VLOOKUP(S20,'Conversion Tables'!$G$8:$N$12,3, FALSE)/'Conversion Tables'!$I$12*'Weighting Scale'!$D$6,0)</f>
        <v>0</v>
      </c>
      <c r="BQ20" s="33">
        <f>(1+SUMPRODUCT($CN20:$CP20,'Conversion Tables'!$R$12:$T$12))</f>
        <v>1</v>
      </c>
      <c r="BR20" s="33">
        <f>(1+SUMPRODUCT(Benefits!$CQ20:$CS20,'Conversion Tables'!$U$12:$W$12))</f>
        <v>1</v>
      </c>
      <c r="BS20" s="34">
        <f>BP20*BQ20*BR20*'Weighting Scale'!$D$15</f>
        <v>0</v>
      </c>
      <c r="BT20" s="33">
        <f>IFERROR(VLOOKUP(T20,'Conversion Tables'!$G$8:$N$12,4, FALSE)/'Conversion Tables'!$J$12*'Weighting Scale'!$D$6,0)</f>
        <v>0</v>
      </c>
      <c r="BU20" s="33">
        <f>(1+SUMPRODUCT($CN20:$CP20,'Conversion Tables'!$R$13:$T$13))</f>
        <v>1</v>
      </c>
      <c r="BV20" s="33">
        <f>(1+SUMPRODUCT(Benefits!$CQ20:$CS20,'Conversion Tables'!$U$13:$W$13))</f>
        <v>1</v>
      </c>
      <c r="BW20" s="34">
        <f>BT20*BU20*BV20*'Weighting Scale'!$D$13</f>
        <v>0</v>
      </c>
      <c r="BX20" s="33">
        <f>IFERROR(VLOOKUP(V20,'Conversion Tables'!$G$8:$N$12,5, FALSE)/'Conversion Tables'!$K$12*'Weighting Scale'!$D$6,0)</f>
        <v>0</v>
      </c>
      <c r="BY20" s="33">
        <f>(1+SUMPRODUCT($CN20:$CP20,'Conversion Tables'!$R$14:$T$14))</f>
        <v>1</v>
      </c>
      <c r="BZ20" s="33">
        <f>(1+SUMPRODUCT(Benefits!$CQ20:$CS20,'Conversion Tables'!$U$14:$W$14))</f>
        <v>1</v>
      </c>
      <c r="CA20" s="34">
        <f>BX20*BY20*BZ20*'Weighting Scale'!$D$16</f>
        <v>0</v>
      </c>
      <c r="CB20" s="33">
        <f>IFERROR(VLOOKUP(W20,'Conversion Tables'!$G$8:$N$12,6, FALSE)/'Conversion Tables'!$L$12*'Weighting Scale'!$D$6,0)</f>
        <v>0</v>
      </c>
      <c r="CC20" s="33">
        <f>(1+SUMPRODUCT($CN20:$CP20,'Conversion Tables'!$R$15:$T$15))</f>
        <v>1</v>
      </c>
      <c r="CD20" s="33">
        <f>(1+SUMPRODUCT(Benefits!$CQ20:$CS20,'Conversion Tables'!$U$15:$W$15))</f>
        <v>1</v>
      </c>
      <c r="CE20" s="34">
        <f>CB20*CC20*CD20*'Weighting Scale'!$D$17</f>
        <v>0</v>
      </c>
      <c r="CF20" s="33">
        <f>IFERROR(VLOOKUP(X20,'Conversion Tables'!$G$8:$N$12,7, FALSE)/'Conversion Tables'!$M$12*'Weighting Scale'!$D$6,0)</f>
        <v>0</v>
      </c>
      <c r="CG20" s="33">
        <f>(1+SUMPRODUCT($CN20:$CP20,'Conversion Tables'!$R$16:$T$16))</f>
        <v>1</v>
      </c>
      <c r="CH20" s="33">
        <f>(1+SUMPRODUCT(Benefits!$CQ20:$CS20,'Conversion Tables'!$U$16:$W$16))</f>
        <v>1</v>
      </c>
      <c r="CI20" s="34">
        <f>CF20*CG20*CH20*'Weighting Scale'!$D$18</f>
        <v>0</v>
      </c>
      <c r="CJ20" s="33">
        <f>IFERROR(VLOOKUP(Y20,'Conversion Tables'!$G$8:$N$12,8, FALSE)/'Conversion Tables'!$N$12*'Weighting Scale'!$D$6,0)</f>
        <v>0</v>
      </c>
      <c r="CK20" s="33">
        <f>(1+SUMPRODUCT($CN20:$CP20,'Conversion Tables'!$R$17:$T$17))</f>
        <v>1</v>
      </c>
      <c r="CL20" s="33">
        <f>(1+SUMPRODUCT(Benefits!$CQ20:$CS20,'Conversion Tables'!$U$17:$W$17))</f>
        <v>1</v>
      </c>
      <c r="CM20" s="34">
        <f>CJ20*CK20*CL20*'Weighting Scale'!$D$19</f>
        <v>0</v>
      </c>
      <c r="CN20" s="33">
        <f>IFERROR(VLOOKUP(Z20,'Conversion Tables'!$G$16:$M$20,2,FALSE)/'Conversion Tables'!H$20*'Conversion Tables'!H$21,0)</f>
        <v>0</v>
      </c>
      <c r="CO20" s="33">
        <f>IFERROR(VLOOKUP(AA20,'Conversion Tables'!$G$16:$M$20,3,FALSE)/'Conversion Tables'!I$20*'Conversion Tables'!I$21,0)</f>
        <v>0</v>
      </c>
      <c r="CP20" s="33">
        <f>IFERROR(VLOOKUP(AB20,'Conversion Tables'!$G$16:$M$20,4,FALSE)/'Conversion Tables'!J$20*'Conversion Tables'!J$21,0)</f>
        <v>0</v>
      </c>
      <c r="CQ20" s="33">
        <f>IFERROR(VLOOKUP(AC20,'Conversion Tables'!$G$16:$M$20,5,FALSE)/'Conversion Tables'!K$20*'Conversion Tables'!K$21,0)</f>
        <v>0</v>
      </c>
      <c r="CR20" s="33">
        <f>IFERROR(VLOOKUP(AD20,'Conversion Tables'!$G$16:$M$20,6,FALSE)/'Conversion Tables'!L$20*'Conversion Tables'!L$21,0)</f>
        <v>0</v>
      </c>
      <c r="CS20" s="33">
        <f>IFERROR(VLOOKUP(AE20,'Conversion Tables'!$G$16:$M$20,7,FALSE)/'Conversion Tables'!M$20*'Conversion Tables'!M$21,0)</f>
        <v>0</v>
      </c>
      <c r="CT20" s="34">
        <f t="shared" si="1"/>
        <v>0</v>
      </c>
      <c r="CU20" s="34">
        <f t="shared" si="2"/>
        <v>0</v>
      </c>
      <c r="CV20" s="34">
        <f t="shared" si="3"/>
        <v>0</v>
      </c>
      <c r="CW20" s="34">
        <f t="shared" si="4"/>
        <v>0</v>
      </c>
    </row>
    <row r="21" spans="1:110" x14ac:dyDescent="0.25">
      <c r="A21" s="341" t="s">
        <v>6</v>
      </c>
      <c r="B21" s="342" t="str">
        <f>IF(Summary!C8="","",Summary!C8)</f>
        <v/>
      </c>
      <c r="C21" s="343"/>
      <c r="D21" s="344"/>
      <c r="E21" s="345"/>
      <c r="F21" s="346"/>
      <c r="G21" s="211"/>
      <c r="H21" s="347"/>
      <c r="I21" s="345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345"/>
      <c r="W21" s="345"/>
      <c r="X21" s="345"/>
      <c r="Y21" s="343"/>
      <c r="Z21" s="347"/>
      <c r="AA21" s="345"/>
      <c r="AB21" s="345"/>
      <c r="AC21" s="345"/>
      <c r="AD21" s="345"/>
      <c r="AE21" s="348"/>
      <c r="AF21" s="37"/>
      <c r="AG21" s="38"/>
      <c r="AH21" s="38"/>
      <c r="AT21" s="33"/>
      <c r="AU21" s="33"/>
      <c r="AV21" s="33"/>
      <c r="AW21" s="33"/>
      <c r="AX21" s="33"/>
      <c r="AY21" s="34"/>
      <c r="AZ21" s="33"/>
      <c r="BA21" s="33"/>
      <c r="BB21" s="33"/>
      <c r="BC21" s="33"/>
      <c r="BD21" s="33"/>
      <c r="BE21" s="34"/>
      <c r="BF21" s="33"/>
      <c r="BG21" s="33"/>
      <c r="BH21" s="33"/>
      <c r="BI21" s="33"/>
      <c r="BJ21" s="33"/>
      <c r="BK21" s="34"/>
      <c r="BL21" s="33"/>
      <c r="BM21" s="33"/>
      <c r="BN21" s="33"/>
      <c r="BO21" s="34"/>
      <c r="BP21" s="33">
        <f>IFERROR(VLOOKUP(S21,'Conversion Tables'!$G$8:$N$12,3, FALSE)/'Conversion Tables'!$I$12*'Weighting Scale'!$D$6,0)</f>
        <v>0</v>
      </c>
      <c r="BQ21" s="33"/>
      <c r="BR21" s="33"/>
      <c r="BS21" s="34"/>
      <c r="BT21" s="33">
        <f>IFERROR(VLOOKUP(T21,'Conversion Tables'!$G$8:$N$12,4, FALSE)/'Conversion Tables'!$J$12*'Weighting Scale'!$D$6,0)</f>
        <v>0</v>
      </c>
      <c r="BU21" s="33"/>
      <c r="BV21" s="33"/>
      <c r="BW21" s="34"/>
      <c r="BX21" s="33">
        <f>IFERROR(VLOOKUP(V21,'Conversion Tables'!$G$8:$N$12,5, FALSE)/'Conversion Tables'!$K$12*'Weighting Scale'!$D$6,0)</f>
        <v>0</v>
      </c>
      <c r="BY21" s="33"/>
      <c r="BZ21" s="33"/>
      <c r="CA21" s="34"/>
      <c r="CB21" s="33">
        <f>IFERROR(VLOOKUP(W21,'Conversion Tables'!$G$8:$N$12,6, FALSE)/'Conversion Tables'!$L$12*'Weighting Scale'!$D$6,0)</f>
        <v>0</v>
      </c>
      <c r="CC21" s="33"/>
      <c r="CD21" s="33"/>
      <c r="CE21" s="34"/>
      <c r="CF21" s="33">
        <f>IFERROR(VLOOKUP(X21,'Conversion Tables'!$G$8:$N$12,7, FALSE)/'Conversion Tables'!$M$12*'Weighting Scale'!$D$6,0)</f>
        <v>0</v>
      </c>
      <c r="CG21" s="33"/>
      <c r="CH21" s="33"/>
      <c r="CI21" s="34"/>
      <c r="CJ21" s="33">
        <f>IFERROR(VLOOKUP(Y21,'Conversion Tables'!$G$8:$N$12,8, FALSE)/'Conversion Tables'!$N$12*'Weighting Scale'!$D$6,0)</f>
        <v>0</v>
      </c>
      <c r="CK21" s="33"/>
      <c r="CL21" s="33"/>
      <c r="CM21" s="34"/>
      <c r="CN21" s="33"/>
      <c r="CO21" s="33"/>
      <c r="CP21" s="33"/>
      <c r="CQ21" s="33"/>
      <c r="CR21" s="33"/>
      <c r="CS21" s="33"/>
      <c r="CT21" s="34"/>
      <c r="CU21" s="34"/>
      <c r="CV21" s="34"/>
      <c r="CW21" s="34"/>
      <c r="DF21" s="166"/>
    </row>
    <row r="22" spans="1:110" x14ac:dyDescent="0.25">
      <c r="A22" s="147"/>
      <c r="B22" s="148"/>
      <c r="C22" s="149"/>
      <c r="D22" s="263"/>
      <c r="E22" s="266"/>
      <c r="F22" s="338" t="str">
        <f>Summary!G8</f>
        <v/>
      </c>
      <c r="G22" s="210"/>
      <c r="H22" s="153"/>
      <c r="I22" s="152"/>
      <c r="J22" s="172"/>
      <c r="K22" s="152"/>
      <c r="L22" s="152"/>
      <c r="M22" s="172"/>
      <c r="N22" s="152"/>
      <c r="O22" s="152"/>
      <c r="P22" s="172"/>
      <c r="Q22" s="152"/>
      <c r="R22" s="172"/>
      <c r="S22" s="152"/>
      <c r="T22" s="152"/>
      <c r="U22" s="172"/>
      <c r="V22" s="152"/>
      <c r="W22" s="152"/>
      <c r="X22" s="152"/>
      <c r="Y22" s="149"/>
      <c r="Z22" s="153"/>
      <c r="AA22" s="152"/>
      <c r="AB22" s="152"/>
      <c r="AC22" s="152"/>
      <c r="AD22" s="152"/>
      <c r="AE22" s="154"/>
      <c r="AF22" s="36" t="str">
        <f t="shared" ref="AF22:AF29" si="8">IF(CW22=0,"",CW22)</f>
        <v/>
      </c>
      <c r="AG22" s="241">
        <f>SUM(AF22:AF29)</f>
        <v>0</v>
      </c>
      <c r="AH22" s="241" t="e">
        <f t="shared" ref="AH22" si="9">$DD$14</f>
        <v>#DIV/0!</v>
      </c>
      <c r="AT22" s="33">
        <f>IFERROR(VLOOKUP(H22,'Conversion Tables'!$B$8:$E$32,2,FALSE),0)</f>
        <v>0</v>
      </c>
      <c r="AU22" s="33">
        <f>IFERROR(VLOOKUP(I22,'Conversion Tables'!$B$8:$E$32,2,FALSE),0)</f>
        <v>0</v>
      </c>
      <c r="AV22" s="33">
        <f>(AT22-AU22)/'Conversion Tables'!$C$32*'Weighting Scale'!$D$6</f>
        <v>0</v>
      </c>
      <c r="AW22" s="33">
        <f>(1+SUMPRODUCT($CN22:$CP22,'Conversion Tables'!$R$8:$T$8))</f>
        <v>1</v>
      </c>
      <c r="AX22" s="33">
        <f>(1+SUMPRODUCT(Benefits!$CQ22:$CS22,'Conversion Tables'!$U$8:$W$8))</f>
        <v>1</v>
      </c>
      <c r="AY22" s="34">
        <f>AV22*AW22*AX22*'Weighting Scale'!$D$10</f>
        <v>0</v>
      </c>
      <c r="AZ22" s="33">
        <f>IFERROR(VLOOKUP(K22,'Conversion Tables'!$B$8:$E$32,3,FALSE),0)</f>
        <v>0</v>
      </c>
      <c r="BA22" s="33">
        <f>IFERROR(VLOOKUP(L22,'Conversion Tables'!$B$8:$E$32,3,FALSE),0)</f>
        <v>0</v>
      </c>
      <c r="BB22" s="33">
        <f>(AZ22-BA22)/'Conversion Tables'!$D$32*'Weighting Scale'!$D$6</f>
        <v>0</v>
      </c>
      <c r="BC22" s="33">
        <f>(1+SUMPRODUCT($CN22:$CP22,'Conversion Tables'!$R$9:$T$9))</f>
        <v>1</v>
      </c>
      <c r="BD22" s="33">
        <f>(1+SUMPRODUCT(Benefits!$CQ22:$CS22,'Conversion Tables'!$U$9:$W$9))</f>
        <v>1</v>
      </c>
      <c r="BE22" s="34">
        <f>BB22*BC22*BD22*'Weighting Scale'!$D$11</f>
        <v>0</v>
      </c>
      <c r="BF22" s="33">
        <f>IFERROR(VLOOKUP(N22,'Conversion Tables'!$B$8:$E$32,4,FALSE),0)</f>
        <v>0</v>
      </c>
      <c r="BG22" s="33">
        <f>IFERROR(VLOOKUP(O22,'Conversion Tables'!$B$8:$E$32,4,FALSE),0)</f>
        <v>0</v>
      </c>
      <c r="BH22" s="33">
        <f>(BF22-BG22)/'Conversion Tables'!$E$32*'Weighting Scale'!$D$6</f>
        <v>0</v>
      </c>
      <c r="BI22" s="33">
        <f>(1+SUMPRODUCT($CN22:$CP22,'Conversion Tables'!$R$10:$T$10))</f>
        <v>1</v>
      </c>
      <c r="BJ22" s="33">
        <f>(1+SUMPRODUCT(Benefits!$CQ22:$CS22,'Conversion Tables'!$U$10:$W$10))</f>
        <v>1</v>
      </c>
      <c r="BK22" s="34">
        <f>BH22*BI22*BJ22*'Weighting Scale'!$D$12</f>
        <v>0</v>
      </c>
      <c r="BL22" s="33">
        <f>IFERROR(VLOOKUP(Q22,'Conversion Tables'!$G$8:$N$12,2, FALSE)/'Conversion Tables'!$H$12*'Weighting Scale'!$D$6,0)</f>
        <v>0</v>
      </c>
      <c r="BM22" s="33">
        <f>(1+SUMPRODUCT($CN22:$CP22,'Conversion Tables'!$R$11:$T$11))</f>
        <v>1</v>
      </c>
      <c r="BN22" s="33">
        <f>(1+SUMPRODUCT(Benefits!$CQ22:$CS22,'Conversion Tables'!$U$11:$W$11))</f>
        <v>1</v>
      </c>
      <c r="BO22" s="34">
        <f>BL22*BM22*BN22*'Weighting Scale'!$D$14</f>
        <v>0</v>
      </c>
      <c r="BP22" s="33">
        <f>IFERROR(VLOOKUP(S22,'Conversion Tables'!$G$8:$N$12,3, FALSE)/'Conversion Tables'!$I$12*'Weighting Scale'!$D$6,0)</f>
        <v>0</v>
      </c>
      <c r="BQ22" s="33">
        <f>(1+SUMPRODUCT($CN22:$CP22,'Conversion Tables'!$R$12:$T$12))</f>
        <v>1</v>
      </c>
      <c r="BR22" s="33">
        <f>(1+SUMPRODUCT(Benefits!$CQ22:$CS22,'Conversion Tables'!$U$12:$W$12))</f>
        <v>1</v>
      </c>
      <c r="BS22" s="34">
        <f>BP22*BQ22*BR22*'Weighting Scale'!$D$15</f>
        <v>0</v>
      </c>
      <c r="BT22" s="33">
        <f>IFERROR(VLOOKUP(T22,'Conversion Tables'!$G$8:$N$12,4, FALSE)/'Conversion Tables'!$J$12*'Weighting Scale'!$D$6,0)</f>
        <v>0</v>
      </c>
      <c r="BU22" s="33">
        <f>(1+SUMPRODUCT($CN22:$CP22,'Conversion Tables'!$R$13:$T$13))</f>
        <v>1</v>
      </c>
      <c r="BV22" s="33">
        <f>(1+SUMPRODUCT(Benefits!$CQ22:$CS22,'Conversion Tables'!$U$13:$W$13))</f>
        <v>1</v>
      </c>
      <c r="BW22" s="34">
        <f>BT22*BU22*BV22*'Weighting Scale'!$D$13</f>
        <v>0</v>
      </c>
      <c r="BX22" s="33">
        <f>IFERROR(VLOOKUP(V22,'Conversion Tables'!$G$8:$N$12,5, FALSE)/'Conversion Tables'!$K$12*'Weighting Scale'!$D$6,0)</f>
        <v>0</v>
      </c>
      <c r="BY22" s="33">
        <f>(1+SUMPRODUCT($CN22:$CP22,'Conversion Tables'!$R$14:$T$14))</f>
        <v>1</v>
      </c>
      <c r="BZ22" s="33">
        <f>(1+SUMPRODUCT(Benefits!$CQ22:$CS22,'Conversion Tables'!$U$14:$W$14))</f>
        <v>1</v>
      </c>
      <c r="CA22" s="34">
        <f>BX22*BY22*BZ22*'Weighting Scale'!$D$16</f>
        <v>0</v>
      </c>
      <c r="CB22" s="33">
        <f>IFERROR(VLOOKUP(W22,'Conversion Tables'!$G$8:$N$12,6, FALSE)/'Conversion Tables'!$L$12*'Weighting Scale'!$D$6,0)</f>
        <v>0</v>
      </c>
      <c r="CC22" s="33">
        <f>(1+SUMPRODUCT($CN22:$CP22,'Conversion Tables'!$R$15:$T$15))</f>
        <v>1</v>
      </c>
      <c r="CD22" s="33">
        <f>(1+SUMPRODUCT(Benefits!$CQ22:$CS22,'Conversion Tables'!$U$15:$W$15))</f>
        <v>1</v>
      </c>
      <c r="CE22" s="34">
        <f>CB22*CC22*CD22*'Weighting Scale'!$D$17</f>
        <v>0</v>
      </c>
      <c r="CF22" s="33">
        <f>IFERROR(VLOOKUP(X22,'Conversion Tables'!$G$8:$N$12,7, FALSE)/'Conversion Tables'!$M$12*'Weighting Scale'!$D$6,0)</f>
        <v>0</v>
      </c>
      <c r="CG22" s="33">
        <f>(1+SUMPRODUCT($CN22:$CP22,'Conversion Tables'!$R$16:$T$16))</f>
        <v>1</v>
      </c>
      <c r="CH22" s="33">
        <f>(1+SUMPRODUCT(Benefits!$CQ22:$CS22,'Conversion Tables'!$U$16:$W$16))</f>
        <v>1</v>
      </c>
      <c r="CI22" s="34">
        <f>CF22*CG22*CH22*'Weighting Scale'!$D$18</f>
        <v>0</v>
      </c>
      <c r="CJ22" s="33">
        <f>IFERROR(VLOOKUP(Y22,'Conversion Tables'!$G$8:$N$12,8, FALSE)/'Conversion Tables'!$N$12*'Weighting Scale'!$D$6,0)</f>
        <v>0</v>
      </c>
      <c r="CK22" s="33">
        <f>(1+SUMPRODUCT($CN22:$CP22,'Conversion Tables'!$R$17:$T$17))</f>
        <v>1</v>
      </c>
      <c r="CL22" s="33">
        <f>(1+SUMPRODUCT(Benefits!$CQ22:$CS22,'Conversion Tables'!$U$17:$W$17))</f>
        <v>1</v>
      </c>
      <c r="CM22" s="34">
        <f>CJ22*CK22*CL22*'Weighting Scale'!$D$19</f>
        <v>0</v>
      </c>
      <c r="CN22" s="33">
        <f>IFERROR(VLOOKUP(Z22,'Conversion Tables'!$G$16:$M$20,2,FALSE)/'Conversion Tables'!H$20*'Conversion Tables'!H$21,0)</f>
        <v>0</v>
      </c>
      <c r="CO22" s="33">
        <f>IFERROR(VLOOKUP(AA22,'Conversion Tables'!$G$16:$M$20,3,FALSE)/'Conversion Tables'!I$20*'Conversion Tables'!I$21,0)</f>
        <v>0</v>
      </c>
      <c r="CP22" s="33">
        <f>IFERROR(VLOOKUP(AB22,'Conversion Tables'!$G$16:$M$20,4,FALSE)/'Conversion Tables'!J$20*'Conversion Tables'!J$21,0)</f>
        <v>0</v>
      </c>
      <c r="CQ22" s="33">
        <f>IFERROR(VLOOKUP(AC22,'Conversion Tables'!$G$16:$M$20,5,FALSE)/'Conversion Tables'!K$20*'Conversion Tables'!K$21,0)</f>
        <v>0</v>
      </c>
      <c r="CR22" s="33">
        <f>IFERROR(VLOOKUP(AD22,'Conversion Tables'!$G$16:$M$20,6,FALSE)/'Conversion Tables'!L$20*'Conversion Tables'!L$21,0)</f>
        <v>0</v>
      </c>
      <c r="CS22" s="33">
        <f>IFERROR(VLOOKUP(AE22,'Conversion Tables'!$G$16:$M$20,7,FALSE)/'Conversion Tables'!M$20*'Conversion Tables'!M$21,0)</f>
        <v>0</v>
      </c>
      <c r="CT22" s="34">
        <f t="shared" si="1"/>
        <v>0</v>
      </c>
      <c r="CU22" s="34">
        <f t="shared" ref="CU22:CU29" si="10">IF(A22=$P$68,1,IF(A22=$P$69,2,0))</f>
        <v>0</v>
      </c>
      <c r="CV22" s="34">
        <f t="shared" ref="CV22:CV29" si="11">IFERROR(VLOOKUP(C22,$K$68:$L$117,2,FALSE),0)</f>
        <v>0</v>
      </c>
      <c r="CW22" s="34">
        <f t="shared" ref="CW22:CW29" si="12">IF(CV22=0,0,CT22/((1+DiscountRate)^(CV22-1)))</f>
        <v>0</v>
      </c>
      <c r="DD22" s="35"/>
    </row>
    <row r="23" spans="1:110" x14ac:dyDescent="0.25">
      <c r="A23" s="147"/>
      <c r="B23" s="148"/>
      <c r="C23" s="149"/>
      <c r="D23" s="264"/>
      <c r="E23" s="267"/>
      <c r="F23" s="339"/>
      <c r="G23" s="210"/>
      <c r="H23" s="153"/>
      <c r="I23" s="152"/>
      <c r="J23" s="172"/>
      <c r="K23" s="152"/>
      <c r="L23" s="152"/>
      <c r="M23" s="172"/>
      <c r="N23" s="152"/>
      <c r="O23" s="152"/>
      <c r="P23" s="172"/>
      <c r="Q23" s="152"/>
      <c r="R23" s="172"/>
      <c r="S23" s="152"/>
      <c r="T23" s="152"/>
      <c r="U23" s="172"/>
      <c r="V23" s="152"/>
      <c r="W23" s="152"/>
      <c r="X23" s="152"/>
      <c r="Y23" s="149"/>
      <c r="Z23" s="153"/>
      <c r="AA23" s="152"/>
      <c r="AB23" s="152"/>
      <c r="AC23" s="152"/>
      <c r="AD23" s="152"/>
      <c r="AE23" s="154"/>
      <c r="AF23" s="36" t="str">
        <f t="shared" si="8"/>
        <v/>
      </c>
      <c r="AG23" s="242"/>
      <c r="AH23" s="242"/>
      <c r="AT23" s="33">
        <f>IFERROR(VLOOKUP(H23,'Conversion Tables'!$B$8:$E$32,2,FALSE),0)</f>
        <v>0</v>
      </c>
      <c r="AU23" s="33">
        <f>IFERROR(VLOOKUP(I23,'Conversion Tables'!$B$8:$E$32,2,FALSE),0)</f>
        <v>0</v>
      </c>
      <c r="AV23" s="33">
        <f>(AT23-AU23)/'Conversion Tables'!$C$32*'Weighting Scale'!$D$6</f>
        <v>0</v>
      </c>
      <c r="AW23" s="33">
        <f>(1+SUMPRODUCT($CN23:$CP23,'Conversion Tables'!$R$8:$T$8))</f>
        <v>1</v>
      </c>
      <c r="AX23" s="33">
        <f>(1+SUMPRODUCT(Benefits!$CQ23:$CS23,'Conversion Tables'!$U$8:$W$8))</f>
        <v>1</v>
      </c>
      <c r="AY23" s="34">
        <f>AV23*AW23*AX23*'Weighting Scale'!$D$10</f>
        <v>0</v>
      </c>
      <c r="AZ23" s="33">
        <f>IFERROR(VLOOKUP(K23,'Conversion Tables'!$B$8:$E$32,3,FALSE),0)</f>
        <v>0</v>
      </c>
      <c r="BA23" s="33">
        <f>IFERROR(VLOOKUP(L23,'Conversion Tables'!$B$8:$E$32,3,FALSE),0)</f>
        <v>0</v>
      </c>
      <c r="BB23" s="33">
        <f>(AZ23-BA23)/'Conversion Tables'!$D$32*'Weighting Scale'!$D$6</f>
        <v>0</v>
      </c>
      <c r="BC23" s="33">
        <f>(1+SUMPRODUCT($CN23:$CP23,'Conversion Tables'!$R$9:$T$9))</f>
        <v>1</v>
      </c>
      <c r="BD23" s="33">
        <f>(1+SUMPRODUCT(Benefits!$CQ23:$CS23,'Conversion Tables'!$U$9:$W$9))</f>
        <v>1</v>
      </c>
      <c r="BE23" s="34">
        <f>BB23*BC23*BD23*'Weighting Scale'!$D$11</f>
        <v>0</v>
      </c>
      <c r="BF23" s="33">
        <f>IFERROR(VLOOKUP(N23,'Conversion Tables'!$B$8:$E$32,4,FALSE),0)</f>
        <v>0</v>
      </c>
      <c r="BG23" s="33">
        <f>IFERROR(VLOOKUP(O23,'Conversion Tables'!$B$8:$E$32,4,FALSE),0)</f>
        <v>0</v>
      </c>
      <c r="BH23" s="33">
        <f>(BF23-BG23)/'Conversion Tables'!$E$32*'Weighting Scale'!$D$6</f>
        <v>0</v>
      </c>
      <c r="BI23" s="33">
        <f>(1+SUMPRODUCT($CN23:$CP23,'Conversion Tables'!$R$10:$T$10))</f>
        <v>1</v>
      </c>
      <c r="BJ23" s="33">
        <f>(1+SUMPRODUCT(Benefits!$CQ23:$CS23,'Conversion Tables'!$U$10:$W$10))</f>
        <v>1</v>
      </c>
      <c r="BK23" s="34">
        <f>BH23*BI23*BJ23*'Weighting Scale'!$D$12</f>
        <v>0</v>
      </c>
      <c r="BL23" s="33">
        <f>IFERROR(VLOOKUP(Q23,'Conversion Tables'!$G$8:$N$12,2, FALSE)/'Conversion Tables'!$H$12*'Weighting Scale'!$D$6,0)</f>
        <v>0</v>
      </c>
      <c r="BM23" s="33">
        <f>(1+SUMPRODUCT($CN23:$CP23,'Conversion Tables'!$R$11:$T$11))</f>
        <v>1</v>
      </c>
      <c r="BN23" s="33">
        <f>(1+SUMPRODUCT(Benefits!$CQ23:$CS23,'Conversion Tables'!$U$11:$W$11))</f>
        <v>1</v>
      </c>
      <c r="BO23" s="34">
        <f>BL23*BM23*BN23*'Weighting Scale'!$D$14</f>
        <v>0</v>
      </c>
      <c r="BP23" s="33">
        <f>IFERROR(VLOOKUP(S23,'Conversion Tables'!$G$8:$N$12,3, FALSE)/'Conversion Tables'!$I$12*'Weighting Scale'!$D$6,0)</f>
        <v>0</v>
      </c>
      <c r="BQ23" s="33">
        <f>(1+SUMPRODUCT($CN23:$CP23,'Conversion Tables'!$R$12:$T$12))</f>
        <v>1</v>
      </c>
      <c r="BR23" s="33">
        <f>(1+SUMPRODUCT(Benefits!$CQ23:$CS23,'Conversion Tables'!$U$12:$W$12))</f>
        <v>1</v>
      </c>
      <c r="BS23" s="34">
        <f>BP23*BQ23*BR23*'Weighting Scale'!$D$15</f>
        <v>0</v>
      </c>
      <c r="BT23" s="33">
        <f>IFERROR(VLOOKUP(T23,'Conversion Tables'!$G$8:$N$12,4, FALSE)/'Conversion Tables'!$J$12*'Weighting Scale'!$D$6,0)</f>
        <v>0</v>
      </c>
      <c r="BU23" s="33">
        <f>(1+SUMPRODUCT($CN23:$CP23,'Conversion Tables'!$R$13:$T$13))</f>
        <v>1</v>
      </c>
      <c r="BV23" s="33">
        <f>(1+SUMPRODUCT(Benefits!$CQ23:$CS23,'Conversion Tables'!$U$13:$W$13))</f>
        <v>1</v>
      </c>
      <c r="BW23" s="34">
        <f>BT23*BU23*BV23*'Weighting Scale'!$D$13</f>
        <v>0</v>
      </c>
      <c r="BX23" s="33">
        <f>IFERROR(VLOOKUP(V23,'Conversion Tables'!$G$8:$N$12,5, FALSE)/'Conversion Tables'!$K$12*'Weighting Scale'!$D$6,0)</f>
        <v>0</v>
      </c>
      <c r="BY23" s="33">
        <f>(1+SUMPRODUCT($CN23:$CP23,'Conversion Tables'!$R$14:$T$14))</f>
        <v>1</v>
      </c>
      <c r="BZ23" s="33">
        <f>(1+SUMPRODUCT(Benefits!$CQ23:$CS23,'Conversion Tables'!$U$14:$W$14))</f>
        <v>1</v>
      </c>
      <c r="CA23" s="34">
        <f>BX23*BY23*BZ23*'Weighting Scale'!$D$16</f>
        <v>0</v>
      </c>
      <c r="CB23" s="33">
        <f>IFERROR(VLOOKUP(W23,'Conversion Tables'!$G$8:$N$12,6, FALSE)/'Conversion Tables'!$L$12*'Weighting Scale'!$D$6,0)</f>
        <v>0</v>
      </c>
      <c r="CC23" s="33">
        <f>(1+SUMPRODUCT($CN23:$CP23,'Conversion Tables'!$R$15:$T$15))</f>
        <v>1</v>
      </c>
      <c r="CD23" s="33">
        <f>(1+SUMPRODUCT(Benefits!$CQ23:$CS23,'Conversion Tables'!$U$15:$W$15))</f>
        <v>1</v>
      </c>
      <c r="CE23" s="34">
        <f>CB23*CC23*CD23*'Weighting Scale'!$D$17</f>
        <v>0</v>
      </c>
      <c r="CF23" s="33">
        <f>IFERROR(VLOOKUP(X23,'Conversion Tables'!$G$8:$N$12,7, FALSE)/'Conversion Tables'!$M$12*'Weighting Scale'!$D$6,0)</f>
        <v>0</v>
      </c>
      <c r="CG23" s="33">
        <f>(1+SUMPRODUCT($CN23:$CP23,'Conversion Tables'!$R$16:$T$16))</f>
        <v>1</v>
      </c>
      <c r="CH23" s="33">
        <f>(1+SUMPRODUCT(Benefits!$CQ23:$CS23,'Conversion Tables'!$U$16:$W$16))</f>
        <v>1</v>
      </c>
      <c r="CI23" s="34">
        <f>CF23*CG23*CH23*'Weighting Scale'!$D$18</f>
        <v>0</v>
      </c>
      <c r="CJ23" s="33">
        <f>IFERROR(VLOOKUP(Y23,'Conversion Tables'!$G$8:$N$12,8, FALSE)/'Conversion Tables'!$N$12*'Weighting Scale'!$D$6,0)</f>
        <v>0</v>
      </c>
      <c r="CK23" s="33">
        <f>(1+SUMPRODUCT($CN23:$CP23,'Conversion Tables'!$R$17:$T$17))</f>
        <v>1</v>
      </c>
      <c r="CL23" s="33">
        <f>(1+SUMPRODUCT(Benefits!$CQ23:$CS23,'Conversion Tables'!$U$17:$W$17))</f>
        <v>1</v>
      </c>
      <c r="CM23" s="34">
        <f>CJ23*CK23*CL23*'Weighting Scale'!$D$19</f>
        <v>0</v>
      </c>
      <c r="CN23" s="33">
        <f>IFERROR(VLOOKUP(Z23,'Conversion Tables'!$G$16:$M$20,2,FALSE)/'Conversion Tables'!H$20*'Conversion Tables'!H$21,0)</f>
        <v>0</v>
      </c>
      <c r="CO23" s="33">
        <f>IFERROR(VLOOKUP(AA23,'Conversion Tables'!$G$16:$M$20,3,FALSE)/'Conversion Tables'!I$20*'Conversion Tables'!I$21,0)</f>
        <v>0</v>
      </c>
      <c r="CP23" s="33">
        <f>IFERROR(VLOOKUP(AB23,'Conversion Tables'!$G$16:$M$20,4,FALSE)/'Conversion Tables'!J$20*'Conversion Tables'!J$21,0)</f>
        <v>0</v>
      </c>
      <c r="CQ23" s="33">
        <f>IFERROR(VLOOKUP(AC23,'Conversion Tables'!$G$16:$M$20,5,FALSE)/'Conversion Tables'!K$20*'Conversion Tables'!K$21,0)</f>
        <v>0</v>
      </c>
      <c r="CR23" s="33">
        <f>IFERROR(VLOOKUP(AD23,'Conversion Tables'!$G$16:$M$20,6,FALSE)/'Conversion Tables'!L$20*'Conversion Tables'!L$21,0)</f>
        <v>0</v>
      </c>
      <c r="CS23" s="33">
        <f>IFERROR(VLOOKUP(AE23,'Conversion Tables'!$G$16:$M$20,7,FALSE)/'Conversion Tables'!M$20*'Conversion Tables'!M$21,0)</f>
        <v>0</v>
      </c>
      <c r="CT23" s="34">
        <f t="shared" si="1"/>
        <v>0</v>
      </c>
      <c r="CU23" s="34">
        <f t="shared" si="10"/>
        <v>0</v>
      </c>
      <c r="CV23" s="34">
        <f t="shared" si="11"/>
        <v>0</v>
      </c>
      <c r="CW23" s="34">
        <f t="shared" si="12"/>
        <v>0</v>
      </c>
    </row>
    <row r="24" spans="1:110" x14ac:dyDescent="0.25">
      <c r="A24" s="147"/>
      <c r="B24" s="148"/>
      <c r="C24" s="149"/>
      <c r="D24" s="264"/>
      <c r="E24" s="267"/>
      <c r="F24" s="339"/>
      <c r="G24" s="210"/>
      <c r="H24" s="153"/>
      <c r="I24" s="152"/>
      <c r="J24" s="172"/>
      <c r="K24" s="152"/>
      <c r="L24" s="152"/>
      <c r="M24" s="172"/>
      <c r="N24" s="152"/>
      <c r="O24" s="152"/>
      <c r="P24" s="172"/>
      <c r="Q24" s="152"/>
      <c r="R24" s="172"/>
      <c r="S24" s="152"/>
      <c r="T24" s="152"/>
      <c r="U24" s="172"/>
      <c r="V24" s="152"/>
      <c r="W24" s="152"/>
      <c r="X24" s="152"/>
      <c r="Y24" s="149"/>
      <c r="Z24" s="153"/>
      <c r="AA24" s="152"/>
      <c r="AB24" s="152"/>
      <c r="AC24" s="152"/>
      <c r="AD24" s="152"/>
      <c r="AE24" s="154"/>
      <c r="AF24" s="36" t="str">
        <f t="shared" si="8"/>
        <v/>
      </c>
      <c r="AG24" s="242"/>
      <c r="AH24" s="242"/>
      <c r="AT24" s="33">
        <f>IFERROR(VLOOKUP(H24,'Conversion Tables'!$B$8:$E$32,2,FALSE),0)</f>
        <v>0</v>
      </c>
      <c r="AU24" s="33">
        <f>IFERROR(VLOOKUP(I24,'Conversion Tables'!$B$8:$E$32,2,FALSE),0)</f>
        <v>0</v>
      </c>
      <c r="AV24" s="33">
        <f>(AT24-AU24)/'Conversion Tables'!$C$32*'Weighting Scale'!$D$6</f>
        <v>0</v>
      </c>
      <c r="AW24" s="33">
        <f>(1+SUMPRODUCT($CN24:$CP24,'Conversion Tables'!$R$8:$T$8))</f>
        <v>1</v>
      </c>
      <c r="AX24" s="33">
        <f>(1+SUMPRODUCT(Benefits!$CQ24:$CS24,'Conversion Tables'!$U$8:$W$8))</f>
        <v>1</v>
      </c>
      <c r="AY24" s="34">
        <f>AV24*AW24*AX24*'Weighting Scale'!$D$10</f>
        <v>0</v>
      </c>
      <c r="AZ24" s="33">
        <f>IFERROR(VLOOKUP(K24,'Conversion Tables'!$B$8:$E$32,3,FALSE),0)</f>
        <v>0</v>
      </c>
      <c r="BA24" s="33">
        <f>IFERROR(VLOOKUP(L24,'Conversion Tables'!$B$8:$E$32,3,FALSE),0)</f>
        <v>0</v>
      </c>
      <c r="BB24" s="33">
        <f>(AZ24-BA24)/'Conversion Tables'!$D$32*'Weighting Scale'!$D$6</f>
        <v>0</v>
      </c>
      <c r="BC24" s="33">
        <f>(1+SUMPRODUCT($CN24:$CP24,'Conversion Tables'!$R$9:$T$9))</f>
        <v>1</v>
      </c>
      <c r="BD24" s="33">
        <f>(1+SUMPRODUCT(Benefits!$CQ24:$CS24,'Conversion Tables'!$U$9:$W$9))</f>
        <v>1</v>
      </c>
      <c r="BE24" s="34">
        <f>BB24*BC24*BD24*'Weighting Scale'!$D$11</f>
        <v>0</v>
      </c>
      <c r="BF24" s="33">
        <f>IFERROR(VLOOKUP(N24,'Conversion Tables'!$B$8:$E$32,4,FALSE),0)</f>
        <v>0</v>
      </c>
      <c r="BG24" s="33">
        <f>IFERROR(VLOOKUP(O24,'Conversion Tables'!$B$8:$E$32,4,FALSE),0)</f>
        <v>0</v>
      </c>
      <c r="BH24" s="33">
        <f>(BF24-BG24)/'Conversion Tables'!$E$32*'Weighting Scale'!$D$6</f>
        <v>0</v>
      </c>
      <c r="BI24" s="33">
        <f>(1+SUMPRODUCT($CN24:$CP24,'Conversion Tables'!$R$10:$T$10))</f>
        <v>1</v>
      </c>
      <c r="BJ24" s="33">
        <f>(1+SUMPRODUCT(Benefits!$CQ24:$CS24,'Conversion Tables'!$U$10:$W$10))</f>
        <v>1</v>
      </c>
      <c r="BK24" s="34">
        <f>BH24*BI24*BJ24*'Weighting Scale'!$D$12</f>
        <v>0</v>
      </c>
      <c r="BL24" s="33">
        <f>IFERROR(VLOOKUP(Q24,'Conversion Tables'!$G$8:$N$12,2, FALSE)/'Conversion Tables'!$H$12*'Weighting Scale'!$D$6,0)</f>
        <v>0</v>
      </c>
      <c r="BM24" s="33">
        <f>(1+SUMPRODUCT($CN24:$CP24,'Conversion Tables'!$R$11:$T$11))</f>
        <v>1</v>
      </c>
      <c r="BN24" s="33">
        <f>(1+SUMPRODUCT(Benefits!$CQ24:$CS24,'Conversion Tables'!$U$11:$W$11))</f>
        <v>1</v>
      </c>
      <c r="BO24" s="34">
        <f>BL24*BM24*BN24*'Weighting Scale'!$D$14</f>
        <v>0</v>
      </c>
      <c r="BP24" s="33">
        <f>IFERROR(VLOOKUP(S24,'Conversion Tables'!$G$8:$N$12,3, FALSE)/'Conversion Tables'!$I$12*'Weighting Scale'!$D$6,0)</f>
        <v>0</v>
      </c>
      <c r="BQ24" s="33">
        <f>(1+SUMPRODUCT($CN24:$CP24,'Conversion Tables'!$R$12:$T$12))</f>
        <v>1</v>
      </c>
      <c r="BR24" s="33">
        <f>(1+SUMPRODUCT(Benefits!$CQ24:$CS24,'Conversion Tables'!$U$12:$W$12))</f>
        <v>1</v>
      </c>
      <c r="BS24" s="34">
        <f>BP24*BQ24*BR24*'Weighting Scale'!$D$15</f>
        <v>0</v>
      </c>
      <c r="BT24" s="33">
        <f>IFERROR(VLOOKUP(T24,'Conversion Tables'!$G$8:$N$12,4, FALSE)/'Conversion Tables'!$J$12*'Weighting Scale'!$D$6,0)</f>
        <v>0</v>
      </c>
      <c r="BU24" s="33">
        <f>(1+SUMPRODUCT($CN24:$CP24,'Conversion Tables'!$R$13:$T$13))</f>
        <v>1</v>
      </c>
      <c r="BV24" s="33">
        <f>(1+SUMPRODUCT(Benefits!$CQ24:$CS24,'Conversion Tables'!$U$13:$W$13))</f>
        <v>1</v>
      </c>
      <c r="BW24" s="34">
        <f>BT24*BU24*BV24*'Weighting Scale'!$D$13</f>
        <v>0</v>
      </c>
      <c r="BX24" s="33">
        <f>IFERROR(VLOOKUP(V24,'Conversion Tables'!$G$8:$N$12,5, FALSE)/'Conversion Tables'!$K$12*'Weighting Scale'!$D$6,0)</f>
        <v>0</v>
      </c>
      <c r="BY24" s="33">
        <f>(1+SUMPRODUCT($CN24:$CP24,'Conversion Tables'!$R$14:$T$14))</f>
        <v>1</v>
      </c>
      <c r="BZ24" s="33">
        <f>(1+SUMPRODUCT(Benefits!$CQ24:$CS24,'Conversion Tables'!$U$14:$W$14))</f>
        <v>1</v>
      </c>
      <c r="CA24" s="34">
        <f>BX24*BY24*BZ24*'Weighting Scale'!$D$16</f>
        <v>0</v>
      </c>
      <c r="CB24" s="33">
        <f>IFERROR(VLOOKUP(W24,'Conversion Tables'!$G$8:$N$12,6, FALSE)/'Conversion Tables'!$L$12*'Weighting Scale'!$D$6,0)</f>
        <v>0</v>
      </c>
      <c r="CC24" s="33">
        <f>(1+SUMPRODUCT($CN24:$CP24,'Conversion Tables'!$R$15:$T$15))</f>
        <v>1</v>
      </c>
      <c r="CD24" s="33">
        <f>(1+SUMPRODUCT(Benefits!$CQ24:$CS24,'Conversion Tables'!$U$15:$W$15))</f>
        <v>1</v>
      </c>
      <c r="CE24" s="34">
        <f>CB24*CC24*CD24*'Weighting Scale'!$D$17</f>
        <v>0</v>
      </c>
      <c r="CF24" s="33">
        <f>IFERROR(VLOOKUP(X24,'Conversion Tables'!$G$8:$N$12,7, FALSE)/'Conversion Tables'!$M$12*'Weighting Scale'!$D$6,0)</f>
        <v>0</v>
      </c>
      <c r="CG24" s="33">
        <f>(1+SUMPRODUCT($CN24:$CP24,'Conversion Tables'!$R$16:$T$16))</f>
        <v>1</v>
      </c>
      <c r="CH24" s="33">
        <f>(1+SUMPRODUCT(Benefits!$CQ24:$CS24,'Conversion Tables'!$U$16:$W$16))</f>
        <v>1</v>
      </c>
      <c r="CI24" s="34">
        <f>CF24*CG24*CH24*'Weighting Scale'!$D$18</f>
        <v>0</v>
      </c>
      <c r="CJ24" s="33">
        <f>IFERROR(VLOOKUP(Y24,'Conversion Tables'!$G$8:$N$12,8, FALSE)/'Conversion Tables'!$N$12*'Weighting Scale'!$D$6,0)</f>
        <v>0</v>
      </c>
      <c r="CK24" s="33">
        <f>(1+SUMPRODUCT($CN24:$CP24,'Conversion Tables'!$R$17:$T$17))</f>
        <v>1</v>
      </c>
      <c r="CL24" s="33">
        <f>(1+SUMPRODUCT(Benefits!$CQ24:$CS24,'Conversion Tables'!$U$17:$W$17))</f>
        <v>1</v>
      </c>
      <c r="CM24" s="34">
        <f>CJ24*CK24*CL24*'Weighting Scale'!$D$19</f>
        <v>0</v>
      </c>
      <c r="CN24" s="33">
        <f>IFERROR(VLOOKUP(Z24,'Conversion Tables'!$G$16:$M$20,2,FALSE)/'Conversion Tables'!H$20*'Conversion Tables'!H$21,0)</f>
        <v>0</v>
      </c>
      <c r="CO24" s="33">
        <f>IFERROR(VLOOKUP(AA24,'Conversion Tables'!$G$16:$M$20,3,FALSE)/'Conversion Tables'!I$20*'Conversion Tables'!I$21,0)</f>
        <v>0</v>
      </c>
      <c r="CP24" s="33">
        <f>IFERROR(VLOOKUP(AB24,'Conversion Tables'!$G$16:$M$20,4,FALSE)/'Conversion Tables'!J$20*'Conversion Tables'!J$21,0)</f>
        <v>0</v>
      </c>
      <c r="CQ24" s="33">
        <f>IFERROR(VLOOKUP(AC24,'Conversion Tables'!$G$16:$M$20,5,FALSE)/'Conversion Tables'!K$20*'Conversion Tables'!K$21,0)</f>
        <v>0</v>
      </c>
      <c r="CR24" s="33">
        <f>IFERROR(VLOOKUP(AD24,'Conversion Tables'!$G$16:$M$20,6,FALSE)/'Conversion Tables'!L$20*'Conversion Tables'!L$21,0)</f>
        <v>0</v>
      </c>
      <c r="CS24" s="33">
        <f>IFERROR(VLOOKUP(AE24,'Conversion Tables'!$G$16:$M$20,7,FALSE)/'Conversion Tables'!M$20*'Conversion Tables'!M$21,0)</f>
        <v>0</v>
      </c>
      <c r="CT24" s="34">
        <f t="shared" si="1"/>
        <v>0</v>
      </c>
      <c r="CU24" s="34">
        <f t="shared" si="10"/>
        <v>0</v>
      </c>
      <c r="CV24" s="34">
        <f t="shared" si="11"/>
        <v>0</v>
      </c>
      <c r="CW24" s="34">
        <f t="shared" si="12"/>
        <v>0</v>
      </c>
    </row>
    <row r="25" spans="1:110" x14ac:dyDescent="0.25">
      <c r="A25" s="147"/>
      <c r="B25" s="148"/>
      <c r="C25" s="149"/>
      <c r="D25" s="264"/>
      <c r="E25" s="267"/>
      <c r="F25" s="339"/>
      <c r="G25" s="210"/>
      <c r="H25" s="153"/>
      <c r="I25" s="152"/>
      <c r="J25" s="172"/>
      <c r="K25" s="152"/>
      <c r="L25" s="152"/>
      <c r="M25" s="172"/>
      <c r="N25" s="152"/>
      <c r="O25" s="152"/>
      <c r="P25" s="172"/>
      <c r="Q25" s="152"/>
      <c r="R25" s="172"/>
      <c r="S25" s="152"/>
      <c r="T25" s="152"/>
      <c r="U25" s="172"/>
      <c r="V25" s="152"/>
      <c r="W25" s="152"/>
      <c r="X25" s="152"/>
      <c r="Y25" s="149"/>
      <c r="Z25" s="153"/>
      <c r="AA25" s="152"/>
      <c r="AB25" s="152"/>
      <c r="AC25" s="152"/>
      <c r="AD25" s="152"/>
      <c r="AE25" s="154"/>
      <c r="AF25" s="36" t="str">
        <f t="shared" si="8"/>
        <v/>
      </c>
      <c r="AG25" s="242"/>
      <c r="AH25" s="242"/>
      <c r="AT25" s="33">
        <f>IFERROR(VLOOKUP(H25,'Conversion Tables'!$B$8:$E$32,2,FALSE),0)</f>
        <v>0</v>
      </c>
      <c r="AU25" s="33">
        <f>IFERROR(VLOOKUP(I25,'Conversion Tables'!$B$8:$E$32,2,FALSE),0)</f>
        <v>0</v>
      </c>
      <c r="AV25" s="33">
        <f>(AT25-AU25)/'Conversion Tables'!$C$32*'Weighting Scale'!$D$6</f>
        <v>0</v>
      </c>
      <c r="AW25" s="33">
        <f>(1+SUMPRODUCT($CN25:$CP25,'Conversion Tables'!$R$8:$T$8))</f>
        <v>1</v>
      </c>
      <c r="AX25" s="33">
        <f>(1+SUMPRODUCT(Benefits!$CQ25:$CS25,'Conversion Tables'!$U$8:$W$8))</f>
        <v>1</v>
      </c>
      <c r="AY25" s="34">
        <f>AV25*AW25*AX25*'Weighting Scale'!$D$10</f>
        <v>0</v>
      </c>
      <c r="AZ25" s="33">
        <f>IFERROR(VLOOKUP(K25,'Conversion Tables'!$B$8:$E$32,3,FALSE),0)</f>
        <v>0</v>
      </c>
      <c r="BA25" s="33">
        <f>IFERROR(VLOOKUP(L25,'Conversion Tables'!$B$8:$E$32,3,FALSE),0)</f>
        <v>0</v>
      </c>
      <c r="BB25" s="33">
        <f>(AZ25-BA25)/'Conversion Tables'!$D$32*'Weighting Scale'!$D$6</f>
        <v>0</v>
      </c>
      <c r="BC25" s="33">
        <f>(1+SUMPRODUCT($CN25:$CP25,'Conversion Tables'!$R$9:$T$9))</f>
        <v>1</v>
      </c>
      <c r="BD25" s="33">
        <f>(1+SUMPRODUCT(Benefits!$CQ25:$CS25,'Conversion Tables'!$U$9:$W$9))</f>
        <v>1</v>
      </c>
      <c r="BE25" s="34">
        <f>BB25*BC25*BD25*'Weighting Scale'!$D$11</f>
        <v>0</v>
      </c>
      <c r="BF25" s="33">
        <f>IFERROR(VLOOKUP(N25,'Conversion Tables'!$B$8:$E$32,4,FALSE),0)</f>
        <v>0</v>
      </c>
      <c r="BG25" s="33">
        <f>IFERROR(VLOOKUP(O25,'Conversion Tables'!$B$8:$E$32,4,FALSE),0)</f>
        <v>0</v>
      </c>
      <c r="BH25" s="33">
        <f>(BF25-BG25)/'Conversion Tables'!$E$32*'Weighting Scale'!$D$6</f>
        <v>0</v>
      </c>
      <c r="BI25" s="33">
        <f>(1+SUMPRODUCT($CN25:$CP25,'Conversion Tables'!$R$10:$T$10))</f>
        <v>1</v>
      </c>
      <c r="BJ25" s="33">
        <f>(1+SUMPRODUCT(Benefits!$CQ25:$CS25,'Conversion Tables'!$U$10:$W$10))</f>
        <v>1</v>
      </c>
      <c r="BK25" s="34">
        <f>BH25*BI25*BJ25*'Weighting Scale'!$D$12</f>
        <v>0</v>
      </c>
      <c r="BL25" s="33">
        <f>IFERROR(VLOOKUP(Q25,'Conversion Tables'!$G$8:$N$12,2, FALSE)/'Conversion Tables'!$H$12*'Weighting Scale'!$D$6,0)</f>
        <v>0</v>
      </c>
      <c r="BM25" s="33">
        <f>(1+SUMPRODUCT($CN25:$CP25,'Conversion Tables'!$R$11:$T$11))</f>
        <v>1</v>
      </c>
      <c r="BN25" s="33">
        <f>(1+SUMPRODUCT(Benefits!$CQ25:$CS25,'Conversion Tables'!$U$11:$W$11))</f>
        <v>1</v>
      </c>
      <c r="BO25" s="34">
        <f>BL25*BM25*BN25*'Weighting Scale'!$D$14</f>
        <v>0</v>
      </c>
      <c r="BP25" s="33">
        <f>IFERROR(VLOOKUP(S25,'Conversion Tables'!$G$8:$N$12,3, FALSE)/'Conversion Tables'!$I$12*'Weighting Scale'!$D$6,0)</f>
        <v>0</v>
      </c>
      <c r="BQ25" s="33">
        <f>(1+SUMPRODUCT($CN25:$CP25,'Conversion Tables'!$R$12:$T$12))</f>
        <v>1</v>
      </c>
      <c r="BR25" s="33">
        <f>(1+SUMPRODUCT(Benefits!$CQ25:$CS25,'Conversion Tables'!$U$12:$W$12))</f>
        <v>1</v>
      </c>
      <c r="BS25" s="34">
        <f>BP25*BQ25*BR25*'Weighting Scale'!$D$15</f>
        <v>0</v>
      </c>
      <c r="BT25" s="33">
        <f>IFERROR(VLOOKUP(T25,'Conversion Tables'!$G$8:$N$12,4, FALSE)/'Conversion Tables'!$J$12*'Weighting Scale'!$D$6,0)</f>
        <v>0</v>
      </c>
      <c r="BU25" s="33">
        <f>(1+SUMPRODUCT($CN25:$CP25,'Conversion Tables'!$R$13:$T$13))</f>
        <v>1</v>
      </c>
      <c r="BV25" s="33">
        <f>(1+SUMPRODUCT(Benefits!$CQ25:$CS25,'Conversion Tables'!$U$13:$W$13))</f>
        <v>1</v>
      </c>
      <c r="BW25" s="34">
        <f>BT25*BU25*BV25*'Weighting Scale'!$D$13</f>
        <v>0</v>
      </c>
      <c r="BX25" s="33">
        <f>IFERROR(VLOOKUP(V25,'Conversion Tables'!$G$8:$N$12,5, FALSE)/'Conversion Tables'!$K$12*'Weighting Scale'!$D$6,0)</f>
        <v>0</v>
      </c>
      <c r="BY25" s="33">
        <f>(1+SUMPRODUCT($CN25:$CP25,'Conversion Tables'!$R$14:$T$14))</f>
        <v>1</v>
      </c>
      <c r="BZ25" s="33">
        <f>(1+SUMPRODUCT(Benefits!$CQ25:$CS25,'Conversion Tables'!$U$14:$W$14))</f>
        <v>1</v>
      </c>
      <c r="CA25" s="34">
        <f>BX25*BY25*BZ25*'Weighting Scale'!$D$16</f>
        <v>0</v>
      </c>
      <c r="CB25" s="33">
        <f>IFERROR(VLOOKUP(W25,'Conversion Tables'!$G$8:$N$12,6, FALSE)/'Conversion Tables'!$L$12*'Weighting Scale'!$D$6,0)</f>
        <v>0</v>
      </c>
      <c r="CC25" s="33">
        <f>(1+SUMPRODUCT($CN25:$CP25,'Conversion Tables'!$R$15:$T$15))</f>
        <v>1</v>
      </c>
      <c r="CD25" s="33">
        <f>(1+SUMPRODUCT(Benefits!$CQ25:$CS25,'Conversion Tables'!$U$15:$W$15))</f>
        <v>1</v>
      </c>
      <c r="CE25" s="34">
        <f>CB25*CC25*CD25*'Weighting Scale'!$D$17</f>
        <v>0</v>
      </c>
      <c r="CF25" s="33">
        <f>IFERROR(VLOOKUP(X25,'Conversion Tables'!$G$8:$N$12,7, FALSE)/'Conversion Tables'!$M$12*'Weighting Scale'!$D$6,0)</f>
        <v>0</v>
      </c>
      <c r="CG25" s="33">
        <f>(1+SUMPRODUCT($CN25:$CP25,'Conversion Tables'!$R$16:$T$16))</f>
        <v>1</v>
      </c>
      <c r="CH25" s="33">
        <f>(1+SUMPRODUCT(Benefits!$CQ25:$CS25,'Conversion Tables'!$U$16:$W$16))</f>
        <v>1</v>
      </c>
      <c r="CI25" s="34">
        <f>CF25*CG25*CH25*'Weighting Scale'!$D$18</f>
        <v>0</v>
      </c>
      <c r="CJ25" s="33">
        <f>IFERROR(VLOOKUP(Y25,'Conversion Tables'!$G$8:$N$12,8, FALSE)/'Conversion Tables'!$N$12*'Weighting Scale'!$D$6,0)</f>
        <v>0</v>
      </c>
      <c r="CK25" s="33">
        <f>(1+SUMPRODUCT($CN25:$CP25,'Conversion Tables'!$R$17:$T$17))</f>
        <v>1</v>
      </c>
      <c r="CL25" s="33">
        <f>(1+SUMPRODUCT(Benefits!$CQ25:$CS25,'Conversion Tables'!$U$17:$W$17))</f>
        <v>1</v>
      </c>
      <c r="CM25" s="34">
        <f>CJ25*CK25*CL25*'Weighting Scale'!$D$19</f>
        <v>0</v>
      </c>
      <c r="CN25" s="33">
        <f>IFERROR(VLOOKUP(Z25,'Conversion Tables'!$G$16:$M$20,2,FALSE)/'Conversion Tables'!H$20*'Conversion Tables'!H$21,0)</f>
        <v>0</v>
      </c>
      <c r="CO25" s="33">
        <f>IFERROR(VLOOKUP(AA25,'Conversion Tables'!$G$16:$M$20,3,FALSE)/'Conversion Tables'!I$20*'Conversion Tables'!I$21,0)</f>
        <v>0</v>
      </c>
      <c r="CP25" s="33">
        <f>IFERROR(VLOOKUP(AB25,'Conversion Tables'!$G$16:$M$20,4,FALSE)/'Conversion Tables'!J$20*'Conversion Tables'!J$21,0)</f>
        <v>0</v>
      </c>
      <c r="CQ25" s="33">
        <f>IFERROR(VLOOKUP(AC25,'Conversion Tables'!$G$16:$M$20,5,FALSE)/'Conversion Tables'!K$20*'Conversion Tables'!K$21,0)</f>
        <v>0</v>
      </c>
      <c r="CR25" s="33">
        <f>IFERROR(VLOOKUP(AD25,'Conversion Tables'!$G$16:$M$20,6,FALSE)/'Conversion Tables'!L$20*'Conversion Tables'!L$21,0)</f>
        <v>0</v>
      </c>
      <c r="CS25" s="33">
        <f>IFERROR(VLOOKUP(AE25,'Conversion Tables'!$G$16:$M$20,7,FALSE)/'Conversion Tables'!M$20*'Conversion Tables'!M$21,0)</f>
        <v>0</v>
      </c>
      <c r="CT25" s="34">
        <f t="shared" si="1"/>
        <v>0</v>
      </c>
      <c r="CU25" s="34">
        <f t="shared" si="10"/>
        <v>0</v>
      </c>
      <c r="CV25" s="34">
        <f t="shared" si="11"/>
        <v>0</v>
      </c>
      <c r="CW25" s="34">
        <f t="shared" si="12"/>
        <v>0</v>
      </c>
    </row>
    <row r="26" spans="1:110" x14ac:dyDescent="0.25">
      <c r="A26" s="147"/>
      <c r="B26" s="148"/>
      <c r="C26" s="149"/>
      <c r="D26" s="264"/>
      <c r="E26" s="267"/>
      <c r="F26" s="339"/>
      <c r="G26" s="210"/>
      <c r="H26" s="153"/>
      <c r="I26" s="152"/>
      <c r="J26" s="172"/>
      <c r="K26" s="152"/>
      <c r="L26" s="152"/>
      <c r="M26" s="172"/>
      <c r="N26" s="152"/>
      <c r="O26" s="152"/>
      <c r="P26" s="172"/>
      <c r="Q26" s="152"/>
      <c r="R26" s="172"/>
      <c r="S26" s="152"/>
      <c r="T26" s="152"/>
      <c r="U26" s="172"/>
      <c r="V26" s="152"/>
      <c r="W26" s="152"/>
      <c r="X26" s="152"/>
      <c r="Y26" s="149"/>
      <c r="Z26" s="153"/>
      <c r="AA26" s="152"/>
      <c r="AB26" s="152"/>
      <c r="AC26" s="152"/>
      <c r="AD26" s="152"/>
      <c r="AE26" s="154"/>
      <c r="AF26" s="36" t="str">
        <f t="shared" si="8"/>
        <v/>
      </c>
      <c r="AG26" s="242"/>
      <c r="AH26" s="242"/>
      <c r="AT26" s="33">
        <f>IFERROR(VLOOKUP(H26,'Conversion Tables'!$B$8:$E$32,2,FALSE),0)</f>
        <v>0</v>
      </c>
      <c r="AU26" s="33">
        <f>IFERROR(VLOOKUP(I26,'Conversion Tables'!$B$8:$E$32,2,FALSE),0)</f>
        <v>0</v>
      </c>
      <c r="AV26" s="33">
        <f>(AT26-AU26)/'Conversion Tables'!$C$32*'Weighting Scale'!$D$6</f>
        <v>0</v>
      </c>
      <c r="AW26" s="33">
        <f>(1+SUMPRODUCT($CN26:$CP26,'Conversion Tables'!$R$8:$T$8))</f>
        <v>1</v>
      </c>
      <c r="AX26" s="33">
        <f>(1+SUMPRODUCT(Benefits!$CQ26:$CS26,'Conversion Tables'!$U$8:$W$8))</f>
        <v>1</v>
      </c>
      <c r="AY26" s="34">
        <f>AV26*AW26*AX26*'Weighting Scale'!$D$10</f>
        <v>0</v>
      </c>
      <c r="AZ26" s="33">
        <f>IFERROR(VLOOKUP(K26,'Conversion Tables'!$B$8:$E$32,3,FALSE),0)</f>
        <v>0</v>
      </c>
      <c r="BA26" s="33">
        <f>IFERROR(VLOOKUP(L26,'Conversion Tables'!$B$8:$E$32,3,FALSE),0)</f>
        <v>0</v>
      </c>
      <c r="BB26" s="33">
        <f>(AZ26-BA26)/'Conversion Tables'!$D$32*'Weighting Scale'!$D$6</f>
        <v>0</v>
      </c>
      <c r="BC26" s="33">
        <f>(1+SUMPRODUCT($CN26:$CP26,'Conversion Tables'!$R$9:$T$9))</f>
        <v>1</v>
      </c>
      <c r="BD26" s="33">
        <f>(1+SUMPRODUCT(Benefits!$CQ26:$CS26,'Conversion Tables'!$U$9:$W$9))</f>
        <v>1</v>
      </c>
      <c r="BE26" s="34">
        <f>BB26*BC26*BD26*'Weighting Scale'!$D$11</f>
        <v>0</v>
      </c>
      <c r="BF26" s="33">
        <f>IFERROR(VLOOKUP(N26,'Conversion Tables'!$B$8:$E$32,4,FALSE),0)</f>
        <v>0</v>
      </c>
      <c r="BG26" s="33">
        <f>IFERROR(VLOOKUP(O26,'Conversion Tables'!$B$8:$E$32,4,FALSE),0)</f>
        <v>0</v>
      </c>
      <c r="BH26" s="33">
        <f>(BF26-BG26)/'Conversion Tables'!$E$32*'Weighting Scale'!$D$6</f>
        <v>0</v>
      </c>
      <c r="BI26" s="33">
        <f>(1+SUMPRODUCT($CN26:$CP26,'Conversion Tables'!$R$10:$T$10))</f>
        <v>1</v>
      </c>
      <c r="BJ26" s="33">
        <f>(1+SUMPRODUCT(Benefits!$CQ26:$CS26,'Conversion Tables'!$U$10:$W$10))</f>
        <v>1</v>
      </c>
      <c r="BK26" s="34">
        <f>BH26*BI26*BJ26*'Weighting Scale'!$D$12</f>
        <v>0</v>
      </c>
      <c r="BL26" s="33">
        <f>IFERROR(VLOOKUP(Q26,'Conversion Tables'!$G$8:$N$12,2, FALSE)/'Conversion Tables'!$H$12*'Weighting Scale'!$D$6,0)</f>
        <v>0</v>
      </c>
      <c r="BM26" s="33">
        <f>(1+SUMPRODUCT($CN26:$CP26,'Conversion Tables'!$R$11:$T$11))</f>
        <v>1</v>
      </c>
      <c r="BN26" s="33">
        <f>(1+SUMPRODUCT(Benefits!$CQ26:$CS26,'Conversion Tables'!$U$11:$W$11))</f>
        <v>1</v>
      </c>
      <c r="BO26" s="34">
        <f>BL26*BM26*BN26*'Weighting Scale'!$D$14</f>
        <v>0</v>
      </c>
      <c r="BP26" s="33">
        <f>IFERROR(VLOOKUP(S26,'Conversion Tables'!$G$8:$N$12,3, FALSE)/'Conversion Tables'!$I$12*'Weighting Scale'!$D$6,0)</f>
        <v>0</v>
      </c>
      <c r="BQ26" s="33">
        <f>(1+SUMPRODUCT($CN26:$CP26,'Conversion Tables'!$R$12:$T$12))</f>
        <v>1</v>
      </c>
      <c r="BR26" s="33">
        <f>(1+SUMPRODUCT(Benefits!$CQ26:$CS26,'Conversion Tables'!$U$12:$W$12))</f>
        <v>1</v>
      </c>
      <c r="BS26" s="34">
        <f>BP26*BQ26*BR26*'Weighting Scale'!$D$15</f>
        <v>0</v>
      </c>
      <c r="BT26" s="33">
        <f>IFERROR(VLOOKUP(T26,'Conversion Tables'!$G$8:$N$12,4, FALSE)/'Conversion Tables'!$J$12*'Weighting Scale'!$D$6,0)</f>
        <v>0</v>
      </c>
      <c r="BU26" s="33">
        <f>(1+SUMPRODUCT($CN26:$CP26,'Conversion Tables'!$R$13:$T$13))</f>
        <v>1</v>
      </c>
      <c r="BV26" s="33">
        <f>(1+SUMPRODUCT(Benefits!$CQ26:$CS26,'Conversion Tables'!$U$13:$W$13))</f>
        <v>1</v>
      </c>
      <c r="BW26" s="34">
        <f>BT26*BU26*BV26*'Weighting Scale'!$D$13</f>
        <v>0</v>
      </c>
      <c r="BX26" s="33">
        <f>IFERROR(VLOOKUP(V26,'Conversion Tables'!$G$8:$N$12,5, FALSE)/'Conversion Tables'!$K$12*'Weighting Scale'!$D$6,0)</f>
        <v>0</v>
      </c>
      <c r="BY26" s="33">
        <f>(1+SUMPRODUCT($CN26:$CP26,'Conversion Tables'!$R$14:$T$14))</f>
        <v>1</v>
      </c>
      <c r="BZ26" s="33">
        <f>(1+SUMPRODUCT(Benefits!$CQ26:$CS26,'Conversion Tables'!$U$14:$W$14))</f>
        <v>1</v>
      </c>
      <c r="CA26" s="34">
        <f>BX26*BY26*BZ26*'Weighting Scale'!$D$16</f>
        <v>0</v>
      </c>
      <c r="CB26" s="33">
        <f>IFERROR(VLOOKUP(W26,'Conversion Tables'!$G$8:$N$12,6, FALSE)/'Conversion Tables'!$L$12*'Weighting Scale'!$D$6,0)</f>
        <v>0</v>
      </c>
      <c r="CC26" s="33">
        <f>(1+SUMPRODUCT($CN26:$CP26,'Conversion Tables'!$R$15:$T$15))</f>
        <v>1</v>
      </c>
      <c r="CD26" s="33">
        <f>(1+SUMPRODUCT(Benefits!$CQ26:$CS26,'Conversion Tables'!$U$15:$W$15))</f>
        <v>1</v>
      </c>
      <c r="CE26" s="34">
        <f>CB26*CC26*CD26*'Weighting Scale'!$D$17</f>
        <v>0</v>
      </c>
      <c r="CF26" s="33">
        <f>IFERROR(VLOOKUP(X26,'Conversion Tables'!$G$8:$N$12,7, FALSE)/'Conversion Tables'!$M$12*'Weighting Scale'!$D$6,0)</f>
        <v>0</v>
      </c>
      <c r="CG26" s="33">
        <f>(1+SUMPRODUCT($CN26:$CP26,'Conversion Tables'!$R$16:$T$16))</f>
        <v>1</v>
      </c>
      <c r="CH26" s="33">
        <f>(1+SUMPRODUCT(Benefits!$CQ26:$CS26,'Conversion Tables'!$U$16:$W$16))</f>
        <v>1</v>
      </c>
      <c r="CI26" s="34">
        <f>CF26*CG26*CH26*'Weighting Scale'!$D$18</f>
        <v>0</v>
      </c>
      <c r="CJ26" s="33">
        <f>IFERROR(VLOOKUP(Y26,'Conversion Tables'!$G$8:$N$12,8, FALSE)/'Conversion Tables'!$N$12*'Weighting Scale'!$D$6,0)</f>
        <v>0</v>
      </c>
      <c r="CK26" s="33">
        <f>(1+SUMPRODUCT($CN26:$CP26,'Conversion Tables'!$R$17:$T$17))</f>
        <v>1</v>
      </c>
      <c r="CL26" s="33">
        <f>(1+SUMPRODUCT(Benefits!$CQ26:$CS26,'Conversion Tables'!$U$17:$W$17))</f>
        <v>1</v>
      </c>
      <c r="CM26" s="34">
        <f>CJ26*CK26*CL26*'Weighting Scale'!$D$19</f>
        <v>0</v>
      </c>
      <c r="CN26" s="33">
        <f>IFERROR(VLOOKUP(Z26,'Conversion Tables'!$G$16:$M$20,2,FALSE)/'Conversion Tables'!H$20*'Conversion Tables'!H$21,0)</f>
        <v>0</v>
      </c>
      <c r="CO26" s="33">
        <f>IFERROR(VLOOKUP(AA26,'Conversion Tables'!$G$16:$M$20,3,FALSE)/'Conversion Tables'!I$20*'Conversion Tables'!I$21,0)</f>
        <v>0</v>
      </c>
      <c r="CP26" s="33">
        <f>IFERROR(VLOOKUP(AB26,'Conversion Tables'!$G$16:$M$20,4,FALSE)/'Conversion Tables'!J$20*'Conversion Tables'!J$21,0)</f>
        <v>0</v>
      </c>
      <c r="CQ26" s="33">
        <f>IFERROR(VLOOKUP(AC26,'Conversion Tables'!$G$16:$M$20,5,FALSE)/'Conversion Tables'!K$20*'Conversion Tables'!K$21,0)</f>
        <v>0</v>
      </c>
      <c r="CR26" s="33">
        <f>IFERROR(VLOOKUP(AD26,'Conversion Tables'!$G$16:$M$20,6,FALSE)/'Conversion Tables'!L$20*'Conversion Tables'!L$21,0)</f>
        <v>0</v>
      </c>
      <c r="CS26" s="33">
        <f>IFERROR(VLOOKUP(AE26,'Conversion Tables'!$G$16:$M$20,7,FALSE)/'Conversion Tables'!M$20*'Conversion Tables'!M$21,0)</f>
        <v>0</v>
      </c>
      <c r="CT26" s="34">
        <f t="shared" si="1"/>
        <v>0</v>
      </c>
      <c r="CU26" s="34">
        <f t="shared" si="10"/>
        <v>0</v>
      </c>
      <c r="CV26" s="34">
        <f t="shared" si="11"/>
        <v>0</v>
      </c>
      <c r="CW26" s="34">
        <f t="shared" si="12"/>
        <v>0</v>
      </c>
    </row>
    <row r="27" spans="1:110" x14ac:dyDescent="0.25">
      <c r="A27" s="147"/>
      <c r="B27" s="148"/>
      <c r="C27" s="149"/>
      <c r="D27" s="264"/>
      <c r="E27" s="267"/>
      <c r="F27" s="339"/>
      <c r="G27" s="210"/>
      <c r="H27" s="153"/>
      <c r="I27" s="152"/>
      <c r="J27" s="172"/>
      <c r="K27" s="152"/>
      <c r="L27" s="152"/>
      <c r="M27" s="172"/>
      <c r="N27" s="152"/>
      <c r="O27" s="152"/>
      <c r="P27" s="172"/>
      <c r="Q27" s="152"/>
      <c r="R27" s="172"/>
      <c r="S27" s="152"/>
      <c r="T27" s="152"/>
      <c r="U27" s="172"/>
      <c r="V27" s="152"/>
      <c r="W27" s="152"/>
      <c r="X27" s="152"/>
      <c r="Y27" s="149"/>
      <c r="Z27" s="153"/>
      <c r="AA27" s="152"/>
      <c r="AB27" s="152"/>
      <c r="AC27" s="152"/>
      <c r="AD27" s="152"/>
      <c r="AE27" s="154"/>
      <c r="AF27" s="36" t="str">
        <f t="shared" si="8"/>
        <v/>
      </c>
      <c r="AG27" s="242"/>
      <c r="AH27" s="242"/>
      <c r="AT27" s="33">
        <f>IFERROR(VLOOKUP(H27,'Conversion Tables'!$B$8:$E$32,2,FALSE),0)</f>
        <v>0</v>
      </c>
      <c r="AU27" s="33">
        <f>IFERROR(VLOOKUP(I27,'Conversion Tables'!$B$8:$E$32,2,FALSE),0)</f>
        <v>0</v>
      </c>
      <c r="AV27" s="33">
        <f>(AT27-AU27)/'Conversion Tables'!$C$32*'Weighting Scale'!$D$6</f>
        <v>0</v>
      </c>
      <c r="AW27" s="33">
        <f>(1+SUMPRODUCT($CN27:$CP27,'Conversion Tables'!$R$8:$T$8))</f>
        <v>1</v>
      </c>
      <c r="AX27" s="33">
        <f>(1+SUMPRODUCT(Benefits!$CQ27:$CS27,'Conversion Tables'!$U$8:$W$8))</f>
        <v>1</v>
      </c>
      <c r="AY27" s="34">
        <f>AV27*AW27*AX27*'Weighting Scale'!$D$10</f>
        <v>0</v>
      </c>
      <c r="AZ27" s="33">
        <f>IFERROR(VLOOKUP(K27,'Conversion Tables'!$B$8:$E$32,3,FALSE),0)</f>
        <v>0</v>
      </c>
      <c r="BA27" s="33">
        <f>IFERROR(VLOOKUP(L27,'Conversion Tables'!$B$8:$E$32,3,FALSE),0)</f>
        <v>0</v>
      </c>
      <c r="BB27" s="33">
        <f>(AZ27-BA27)/'Conversion Tables'!$D$32*'Weighting Scale'!$D$6</f>
        <v>0</v>
      </c>
      <c r="BC27" s="33">
        <f>(1+SUMPRODUCT($CN27:$CP27,'Conversion Tables'!$R$9:$T$9))</f>
        <v>1</v>
      </c>
      <c r="BD27" s="33">
        <f>(1+SUMPRODUCT(Benefits!$CQ27:$CS27,'Conversion Tables'!$U$9:$W$9))</f>
        <v>1</v>
      </c>
      <c r="BE27" s="34">
        <f>BB27*BC27*BD27*'Weighting Scale'!$D$11</f>
        <v>0</v>
      </c>
      <c r="BF27" s="33">
        <f>IFERROR(VLOOKUP(N27,'Conversion Tables'!$B$8:$E$32,4,FALSE),0)</f>
        <v>0</v>
      </c>
      <c r="BG27" s="33">
        <f>IFERROR(VLOOKUP(O27,'Conversion Tables'!$B$8:$E$32,4,FALSE),0)</f>
        <v>0</v>
      </c>
      <c r="BH27" s="33">
        <f>(BF27-BG27)/'Conversion Tables'!$E$32*'Weighting Scale'!$D$6</f>
        <v>0</v>
      </c>
      <c r="BI27" s="33">
        <f>(1+SUMPRODUCT($CN27:$CP27,'Conversion Tables'!$R$10:$T$10))</f>
        <v>1</v>
      </c>
      <c r="BJ27" s="33">
        <f>(1+SUMPRODUCT(Benefits!$CQ27:$CS27,'Conversion Tables'!$U$10:$W$10))</f>
        <v>1</v>
      </c>
      <c r="BK27" s="34">
        <f>BH27*BI27*BJ27*'Weighting Scale'!$D$12</f>
        <v>0</v>
      </c>
      <c r="BL27" s="33">
        <f>IFERROR(VLOOKUP(Q27,'Conversion Tables'!$G$8:$N$12,2, FALSE)/'Conversion Tables'!$H$12*'Weighting Scale'!$D$6,0)</f>
        <v>0</v>
      </c>
      <c r="BM27" s="33">
        <f>(1+SUMPRODUCT($CN27:$CP27,'Conversion Tables'!$R$11:$T$11))</f>
        <v>1</v>
      </c>
      <c r="BN27" s="33">
        <f>(1+SUMPRODUCT(Benefits!$CQ27:$CS27,'Conversion Tables'!$U$11:$W$11))</f>
        <v>1</v>
      </c>
      <c r="BO27" s="34">
        <f>BL27*BM27*BN27*'Weighting Scale'!$D$14</f>
        <v>0</v>
      </c>
      <c r="BP27" s="33">
        <f>IFERROR(VLOOKUP(S27,'Conversion Tables'!$G$8:$N$12,3, FALSE)/'Conversion Tables'!$I$12*'Weighting Scale'!$D$6,0)</f>
        <v>0</v>
      </c>
      <c r="BQ27" s="33">
        <f>(1+SUMPRODUCT($CN27:$CP27,'Conversion Tables'!$R$12:$T$12))</f>
        <v>1</v>
      </c>
      <c r="BR27" s="33">
        <f>(1+SUMPRODUCT(Benefits!$CQ27:$CS27,'Conversion Tables'!$U$12:$W$12))</f>
        <v>1</v>
      </c>
      <c r="BS27" s="34">
        <f>BP27*BQ27*BR27*'Weighting Scale'!$D$15</f>
        <v>0</v>
      </c>
      <c r="BT27" s="33">
        <f>IFERROR(VLOOKUP(T27,'Conversion Tables'!$G$8:$N$12,4, FALSE)/'Conversion Tables'!$J$12*'Weighting Scale'!$D$6,0)</f>
        <v>0</v>
      </c>
      <c r="BU27" s="33">
        <f>(1+SUMPRODUCT($CN27:$CP27,'Conversion Tables'!$R$13:$T$13))</f>
        <v>1</v>
      </c>
      <c r="BV27" s="33">
        <f>(1+SUMPRODUCT(Benefits!$CQ27:$CS27,'Conversion Tables'!$U$13:$W$13))</f>
        <v>1</v>
      </c>
      <c r="BW27" s="34">
        <f>BT27*BU27*BV27*'Weighting Scale'!$D$13</f>
        <v>0</v>
      </c>
      <c r="BX27" s="33">
        <f>IFERROR(VLOOKUP(V27,'Conversion Tables'!$G$8:$N$12,5, FALSE)/'Conversion Tables'!$K$12*'Weighting Scale'!$D$6,0)</f>
        <v>0</v>
      </c>
      <c r="BY27" s="33">
        <f>(1+SUMPRODUCT($CN27:$CP27,'Conversion Tables'!$R$14:$T$14))</f>
        <v>1</v>
      </c>
      <c r="BZ27" s="33">
        <f>(1+SUMPRODUCT(Benefits!$CQ27:$CS27,'Conversion Tables'!$U$14:$W$14))</f>
        <v>1</v>
      </c>
      <c r="CA27" s="34">
        <f>BX27*BY27*BZ27*'Weighting Scale'!$D$16</f>
        <v>0</v>
      </c>
      <c r="CB27" s="33">
        <f>IFERROR(VLOOKUP(W27,'Conversion Tables'!$G$8:$N$12,6, FALSE)/'Conversion Tables'!$L$12*'Weighting Scale'!$D$6,0)</f>
        <v>0</v>
      </c>
      <c r="CC27" s="33">
        <f>(1+SUMPRODUCT($CN27:$CP27,'Conversion Tables'!$R$15:$T$15))</f>
        <v>1</v>
      </c>
      <c r="CD27" s="33">
        <f>(1+SUMPRODUCT(Benefits!$CQ27:$CS27,'Conversion Tables'!$U$15:$W$15))</f>
        <v>1</v>
      </c>
      <c r="CE27" s="34">
        <f>CB27*CC27*CD27*'Weighting Scale'!$D$17</f>
        <v>0</v>
      </c>
      <c r="CF27" s="33">
        <f>IFERROR(VLOOKUP(X27,'Conversion Tables'!$G$8:$N$12,7, FALSE)/'Conversion Tables'!$M$12*'Weighting Scale'!$D$6,0)</f>
        <v>0</v>
      </c>
      <c r="CG27" s="33">
        <f>(1+SUMPRODUCT($CN27:$CP27,'Conversion Tables'!$R$16:$T$16))</f>
        <v>1</v>
      </c>
      <c r="CH27" s="33">
        <f>(1+SUMPRODUCT(Benefits!$CQ27:$CS27,'Conversion Tables'!$U$16:$W$16))</f>
        <v>1</v>
      </c>
      <c r="CI27" s="34">
        <f>CF27*CG27*CH27*'Weighting Scale'!$D$18</f>
        <v>0</v>
      </c>
      <c r="CJ27" s="33">
        <f>IFERROR(VLOOKUP(Y27,'Conversion Tables'!$G$8:$N$12,8, FALSE)/'Conversion Tables'!$N$12*'Weighting Scale'!$D$6,0)</f>
        <v>0</v>
      </c>
      <c r="CK27" s="33">
        <f>(1+SUMPRODUCT($CN27:$CP27,'Conversion Tables'!$R$17:$T$17))</f>
        <v>1</v>
      </c>
      <c r="CL27" s="33">
        <f>(1+SUMPRODUCT(Benefits!$CQ27:$CS27,'Conversion Tables'!$U$17:$W$17))</f>
        <v>1</v>
      </c>
      <c r="CM27" s="34">
        <f>CJ27*CK27*CL27*'Weighting Scale'!$D$19</f>
        <v>0</v>
      </c>
      <c r="CN27" s="33">
        <f>IFERROR(VLOOKUP(Z27,'Conversion Tables'!$G$16:$M$20,2,FALSE)/'Conversion Tables'!H$20*'Conversion Tables'!H$21,0)</f>
        <v>0</v>
      </c>
      <c r="CO27" s="33">
        <f>IFERROR(VLOOKUP(AA27,'Conversion Tables'!$G$16:$M$20,3,FALSE)/'Conversion Tables'!I$20*'Conversion Tables'!I$21,0)</f>
        <v>0</v>
      </c>
      <c r="CP27" s="33">
        <f>IFERROR(VLOOKUP(AB27,'Conversion Tables'!$G$16:$M$20,4,FALSE)/'Conversion Tables'!J$20*'Conversion Tables'!J$21,0)</f>
        <v>0</v>
      </c>
      <c r="CQ27" s="33">
        <f>IFERROR(VLOOKUP(AC27,'Conversion Tables'!$G$16:$M$20,5,FALSE)/'Conversion Tables'!K$20*'Conversion Tables'!K$21,0)</f>
        <v>0</v>
      </c>
      <c r="CR27" s="33">
        <f>IFERROR(VLOOKUP(AD27,'Conversion Tables'!$G$16:$M$20,6,FALSE)/'Conversion Tables'!L$20*'Conversion Tables'!L$21,0)</f>
        <v>0</v>
      </c>
      <c r="CS27" s="33">
        <f>IFERROR(VLOOKUP(AE27,'Conversion Tables'!$G$16:$M$20,7,FALSE)/'Conversion Tables'!M$20*'Conversion Tables'!M$21,0)</f>
        <v>0</v>
      </c>
      <c r="CT27" s="34">
        <f t="shared" si="1"/>
        <v>0</v>
      </c>
      <c r="CU27" s="34">
        <f t="shared" si="10"/>
        <v>0</v>
      </c>
      <c r="CV27" s="34">
        <f t="shared" si="11"/>
        <v>0</v>
      </c>
      <c r="CW27" s="34">
        <f t="shared" si="12"/>
        <v>0</v>
      </c>
    </row>
    <row r="28" spans="1:110" x14ac:dyDescent="0.25">
      <c r="A28" s="147"/>
      <c r="B28" s="148"/>
      <c r="C28" s="149"/>
      <c r="D28" s="264"/>
      <c r="E28" s="267"/>
      <c r="F28" s="339"/>
      <c r="G28" s="210"/>
      <c r="H28" s="153"/>
      <c r="I28" s="152"/>
      <c r="J28" s="172"/>
      <c r="K28" s="152"/>
      <c r="L28" s="152"/>
      <c r="M28" s="172"/>
      <c r="N28" s="152"/>
      <c r="O28" s="152"/>
      <c r="P28" s="172"/>
      <c r="Q28" s="152"/>
      <c r="R28" s="172"/>
      <c r="S28" s="152"/>
      <c r="T28" s="152"/>
      <c r="U28" s="172"/>
      <c r="V28" s="152"/>
      <c r="W28" s="152"/>
      <c r="X28" s="152"/>
      <c r="Y28" s="149"/>
      <c r="Z28" s="153"/>
      <c r="AA28" s="152"/>
      <c r="AB28" s="152"/>
      <c r="AC28" s="152"/>
      <c r="AD28" s="152"/>
      <c r="AE28" s="154"/>
      <c r="AF28" s="36" t="str">
        <f t="shared" si="8"/>
        <v/>
      </c>
      <c r="AG28" s="242"/>
      <c r="AH28" s="242"/>
      <c r="AT28" s="33">
        <f>IFERROR(VLOOKUP(H28,'Conversion Tables'!$B$8:$E$32,2,FALSE),0)</f>
        <v>0</v>
      </c>
      <c r="AU28" s="33">
        <f>IFERROR(VLOOKUP(I28,'Conversion Tables'!$B$8:$E$32,2,FALSE),0)</f>
        <v>0</v>
      </c>
      <c r="AV28" s="33">
        <f>(AT28-AU28)/'Conversion Tables'!$C$32*'Weighting Scale'!$D$6</f>
        <v>0</v>
      </c>
      <c r="AW28" s="33">
        <f>(1+SUMPRODUCT($CN28:$CP28,'Conversion Tables'!$R$8:$T$8))</f>
        <v>1</v>
      </c>
      <c r="AX28" s="33">
        <f>(1+SUMPRODUCT(Benefits!$CQ28:$CS28,'Conversion Tables'!$U$8:$W$8))</f>
        <v>1</v>
      </c>
      <c r="AY28" s="34">
        <f>AV28*AW28*AX28*'Weighting Scale'!$D$10</f>
        <v>0</v>
      </c>
      <c r="AZ28" s="33">
        <f>IFERROR(VLOOKUP(K28,'Conversion Tables'!$B$8:$E$32,3,FALSE),0)</f>
        <v>0</v>
      </c>
      <c r="BA28" s="33">
        <f>IFERROR(VLOOKUP(L28,'Conversion Tables'!$B$8:$E$32,3,FALSE),0)</f>
        <v>0</v>
      </c>
      <c r="BB28" s="33">
        <f>(AZ28-BA28)/'Conversion Tables'!$D$32*'Weighting Scale'!$D$6</f>
        <v>0</v>
      </c>
      <c r="BC28" s="33">
        <f>(1+SUMPRODUCT($CN28:$CP28,'Conversion Tables'!$R$9:$T$9))</f>
        <v>1</v>
      </c>
      <c r="BD28" s="33">
        <f>(1+SUMPRODUCT(Benefits!$CQ28:$CS28,'Conversion Tables'!$U$9:$W$9))</f>
        <v>1</v>
      </c>
      <c r="BE28" s="34">
        <f>BB28*BC28*BD28*'Weighting Scale'!$D$11</f>
        <v>0</v>
      </c>
      <c r="BF28" s="33">
        <f>IFERROR(VLOOKUP(N28,'Conversion Tables'!$B$8:$E$32,4,FALSE),0)</f>
        <v>0</v>
      </c>
      <c r="BG28" s="33">
        <f>IFERROR(VLOOKUP(O28,'Conversion Tables'!$B$8:$E$32,4,FALSE),0)</f>
        <v>0</v>
      </c>
      <c r="BH28" s="33">
        <f>(BF28-BG28)/'Conversion Tables'!$E$32*'Weighting Scale'!$D$6</f>
        <v>0</v>
      </c>
      <c r="BI28" s="33">
        <f>(1+SUMPRODUCT($CN28:$CP28,'Conversion Tables'!$R$10:$T$10))</f>
        <v>1</v>
      </c>
      <c r="BJ28" s="33">
        <f>(1+SUMPRODUCT(Benefits!$CQ28:$CS28,'Conversion Tables'!$U$10:$W$10))</f>
        <v>1</v>
      </c>
      <c r="BK28" s="34">
        <f>BH28*BI28*BJ28*'Weighting Scale'!$D$12</f>
        <v>0</v>
      </c>
      <c r="BL28" s="33">
        <f>IFERROR(VLOOKUP(Q28,'Conversion Tables'!$G$8:$N$12,2, FALSE)/'Conversion Tables'!$H$12*'Weighting Scale'!$D$6,0)</f>
        <v>0</v>
      </c>
      <c r="BM28" s="33">
        <f>(1+SUMPRODUCT($CN28:$CP28,'Conversion Tables'!$R$11:$T$11))</f>
        <v>1</v>
      </c>
      <c r="BN28" s="33">
        <f>(1+SUMPRODUCT(Benefits!$CQ28:$CS28,'Conversion Tables'!$U$11:$W$11))</f>
        <v>1</v>
      </c>
      <c r="BO28" s="34">
        <f>BL28*BM28*BN28*'Weighting Scale'!$D$14</f>
        <v>0</v>
      </c>
      <c r="BP28" s="33">
        <f>IFERROR(VLOOKUP(S28,'Conversion Tables'!$G$8:$N$12,3, FALSE)/'Conversion Tables'!$I$12*'Weighting Scale'!$D$6,0)</f>
        <v>0</v>
      </c>
      <c r="BQ28" s="33">
        <f>(1+SUMPRODUCT($CN28:$CP28,'Conversion Tables'!$R$12:$T$12))</f>
        <v>1</v>
      </c>
      <c r="BR28" s="33">
        <f>(1+SUMPRODUCT(Benefits!$CQ28:$CS28,'Conversion Tables'!$U$12:$W$12))</f>
        <v>1</v>
      </c>
      <c r="BS28" s="34">
        <f>BP28*BQ28*BR28*'Weighting Scale'!$D$15</f>
        <v>0</v>
      </c>
      <c r="BT28" s="33">
        <f>IFERROR(VLOOKUP(T28,'Conversion Tables'!$G$8:$N$12,4, FALSE)/'Conversion Tables'!$J$12*'Weighting Scale'!$D$6,0)</f>
        <v>0</v>
      </c>
      <c r="BU28" s="33">
        <f>(1+SUMPRODUCT($CN28:$CP28,'Conversion Tables'!$R$13:$T$13))</f>
        <v>1</v>
      </c>
      <c r="BV28" s="33">
        <f>(1+SUMPRODUCT(Benefits!$CQ28:$CS28,'Conversion Tables'!$U$13:$W$13))</f>
        <v>1</v>
      </c>
      <c r="BW28" s="34">
        <f>BT28*BU28*BV28*'Weighting Scale'!$D$13</f>
        <v>0</v>
      </c>
      <c r="BX28" s="33">
        <f>IFERROR(VLOOKUP(V28,'Conversion Tables'!$G$8:$N$12,5, FALSE)/'Conversion Tables'!$K$12*'Weighting Scale'!$D$6,0)</f>
        <v>0</v>
      </c>
      <c r="BY28" s="33">
        <f>(1+SUMPRODUCT($CN28:$CP28,'Conversion Tables'!$R$14:$T$14))</f>
        <v>1</v>
      </c>
      <c r="BZ28" s="33">
        <f>(1+SUMPRODUCT(Benefits!$CQ28:$CS28,'Conversion Tables'!$U$14:$W$14))</f>
        <v>1</v>
      </c>
      <c r="CA28" s="34">
        <f>BX28*BY28*BZ28*'Weighting Scale'!$D$16</f>
        <v>0</v>
      </c>
      <c r="CB28" s="33">
        <f>IFERROR(VLOOKUP(W28,'Conversion Tables'!$G$8:$N$12,6, FALSE)/'Conversion Tables'!$L$12*'Weighting Scale'!$D$6,0)</f>
        <v>0</v>
      </c>
      <c r="CC28" s="33">
        <f>(1+SUMPRODUCT($CN28:$CP28,'Conversion Tables'!$R$15:$T$15))</f>
        <v>1</v>
      </c>
      <c r="CD28" s="33">
        <f>(1+SUMPRODUCT(Benefits!$CQ28:$CS28,'Conversion Tables'!$U$15:$W$15))</f>
        <v>1</v>
      </c>
      <c r="CE28" s="34">
        <f>CB28*CC28*CD28*'Weighting Scale'!$D$17</f>
        <v>0</v>
      </c>
      <c r="CF28" s="33">
        <f>IFERROR(VLOOKUP(X28,'Conversion Tables'!$G$8:$N$12,7, FALSE)/'Conversion Tables'!$M$12*'Weighting Scale'!$D$6,0)</f>
        <v>0</v>
      </c>
      <c r="CG28" s="33">
        <f>(1+SUMPRODUCT($CN28:$CP28,'Conversion Tables'!$R$16:$T$16))</f>
        <v>1</v>
      </c>
      <c r="CH28" s="33">
        <f>(1+SUMPRODUCT(Benefits!$CQ28:$CS28,'Conversion Tables'!$U$16:$W$16))</f>
        <v>1</v>
      </c>
      <c r="CI28" s="34">
        <f>CF28*CG28*CH28*'Weighting Scale'!$D$18</f>
        <v>0</v>
      </c>
      <c r="CJ28" s="33">
        <f>IFERROR(VLOOKUP(Y28,'Conversion Tables'!$G$8:$N$12,8, FALSE)/'Conversion Tables'!$N$12*'Weighting Scale'!$D$6,0)</f>
        <v>0</v>
      </c>
      <c r="CK28" s="33">
        <f>(1+SUMPRODUCT($CN28:$CP28,'Conversion Tables'!$R$17:$T$17))</f>
        <v>1</v>
      </c>
      <c r="CL28" s="33">
        <f>(1+SUMPRODUCT(Benefits!$CQ28:$CS28,'Conversion Tables'!$U$17:$W$17))</f>
        <v>1</v>
      </c>
      <c r="CM28" s="34">
        <f>CJ28*CK28*CL28*'Weighting Scale'!$D$19</f>
        <v>0</v>
      </c>
      <c r="CN28" s="33">
        <f>IFERROR(VLOOKUP(Z28,'Conversion Tables'!$G$16:$M$20,2,FALSE)/'Conversion Tables'!H$20*'Conversion Tables'!H$21,0)</f>
        <v>0</v>
      </c>
      <c r="CO28" s="33">
        <f>IFERROR(VLOOKUP(AA28,'Conversion Tables'!$G$16:$M$20,3,FALSE)/'Conversion Tables'!I$20*'Conversion Tables'!I$21,0)</f>
        <v>0</v>
      </c>
      <c r="CP28" s="33">
        <f>IFERROR(VLOOKUP(AB28,'Conversion Tables'!$G$16:$M$20,4,FALSE)/'Conversion Tables'!J$20*'Conversion Tables'!J$21,0)</f>
        <v>0</v>
      </c>
      <c r="CQ28" s="33">
        <f>IFERROR(VLOOKUP(AC28,'Conversion Tables'!$G$16:$M$20,5,FALSE)/'Conversion Tables'!K$20*'Conversion Tables'!K$21,0)</f>
        <v>0</v>
      </c>
      <c r="CR28" s="33">
        <f>IFERROR(VLOOKUP(AD28,'Conversion Tables'!$G$16:$M$20,6,FALSE)/'Conversion Tables'!L$20*'Conversion Tables'!L$21,0)</f>
        <v>0</v>
      </c>
      <c r="CS28" s="33">
        <f>IFERROR(VLOOKUP(AE28,'Conversion Tables'!$G$16:$M$20,7,FALSE)/'Conversion Tables'!M$20*'Conversion Tables'!M$21,0)</f>
        <v>0</v>
      </c>
      <c r="CT28" s="34">
        <f t="shared" si="1"/>
        <v>0</v>
      </c>
      <c r="CU28" s="34">
        <f t="shared" si="10"/>
        <v>0</v>
      </c>
      <c r="CV28" s="34">
        <f t="shared" si="11"/>
        <v>0</v>
      </c>
      <c r="CW28" s="34">
        <f t="shared" si="12"/>
        <v>0</v>
      </c>
    </row>
    <row r="29" spans="1:110" ht="15.75" thickBot="1" x14ac:dyDescent="0.3">
      <c r="A29" s="147"/>
      <c r="B29" s="148"/>
      <c r="C29" s="149"/>
      <c r="D29" s="285"/>
      <c r="E29" s="286"/>
      <c r="F29" s="340"/>
      <c r="G29" s="210"/>
      <c r="H29" s="153"/>
      <c r="I29" s="152"/>
      <c r="J29" s="172"/>
      <c r="K29" s="152"/>
      <c r="L29" s="152"/>
      <c r="M29" s="172"/>
      <c r="N29" s="152"/>
      <c r="O29" s="152"/>
      <c r="P29" s="172"/>
      <c r="Q29" s="152"/>
      <c r="R29" s="172"/>
      <c r="S29" s="152"/>
      <c r="T29" s="152"/>
      <c r="U29" s="172"/>
      <c r="V29" s="152"/>
      <c r="W29" s="152"/>
      <c r="X29" s="152"/>
      <c r="Y29" s="149"/>
      <c r="Z29" s="153"/>
      <c r="AA29" s="152"/>
      <c r="AB29" s="152"/>
      <c r="AC29" s="152"/>
      <c r="AD29" s="152"/>
      <c r="AE29" s="154"/>
      <c r="AF29" s="36" t="str">
        <f t="shared" si="8"/>
        <v/>
      </c>
      <c r="AG29" s="243"/>
      <c r="AH29" s="243"/>
      <c r="AT29" s="33">
        <f>IFERROR(VLOOKUP(H29,'Conversion Tables'!$B$8:$E$32,2,FALSE),0)</f>
        <v>0</v>
      </c>
      <c r="AU29" s="33">
        <f>IFERROR(VLOOKUP(I29,'Conversion Tables'!$B$8:$E$32,2,FALSE),0)</f>
        <v>0</v>
      </c>
      <c r="AV29" s="33">
        <f>(AT29-AU29)/'Conversion Tables'!$C$32*'Weighting Scale'!$D$6</f>
        <v>0</v>
      </c>
      <c r="AW29" s="33">
        <f>(1+SUMPRODUCT($CN29:$CP29,'Conversion Tables'!$R$8:$T$8))</f>
        <v>1</v>
      </c>
      <c r="AX29" s="33">
        <f>(1+SUMPRODUCT(Benefits!$CQ29:$CS29,'Conversion Tables'!$U$8:$W$8))</f>
        <v>1</v>
      </c>
      <c r="AY29" s="34">
        <f>AV29*AW29*AX29*'Weighting Scale'!$D$10</f>
        <v>0</v>
      </c>
      <c r="AZ29" s="33">
        <f>IFERROR(VLOOKUP(K29,'Conversion Tables'!$B$8:$E$32,3,FALSE),0)</f>
        <v>0</v>
      </c>
      <c r="BA29" s="33">
        <f>IFERROR(VLOOKUP(L29,'Conversion Tables'!$B$8:$E$32,3,FALSE),0)</f>
        <v>0</v>
      </c>
      <c r="BB29" s="33">
        <f>(AZ29-BA29)/'Conversion Tables'!$D$32*'Weighting Scale'!$D$6</f>
        <v>0</v>
      </c>
      <c r="BC29" s="33">
        <f>(1+SUMPRODUCT($CN29:$CP29,'Conversion Tables'!$R$9:$T$9))</f>
        <v>1</v>
      </c>
      <c r="BD29" s="33">
        <f>(1+SUMPRODUCT(Benefits!$CQ29:$CS29,'Conversion Tables'!$U$9:$W$9))</f>
        <v>1</v>
      </c>
      <c r="BE29" s="34">
        <f>BB29*BC29*BD29*'Weighting Scale'!$D$11</f>
        <v>0</v>
      </c>
      <c r="BF29" s="33">
        <f>IFERROR(VLOOKUP(N29,'Conversion Tables'!$B$8:$E$32,4,FALSE),0)</f>
        <v>0</v>
      </c>
      <c r="BG29" s="33">
        <f>IFERROR(VLOOKUP(O29,'Conversion Tables'!$B$8:$E$32,4,FALSE),0)</f>
        <v>0</v>
      </c>
      <c r="BH29" s="33">
        <f>(BF29-BG29)/'Conversion Tables'!$E$32*'Weighting Scale'!$D$6</f>
        <v>0</v>
      </c>
      <c r="BI29" s="33">
        <f>(1+SUMPRODUCT($CN29:$CP29,'Conversion Tables'!$R$10:$T$10))</f>
        <v>1</v>
      </c>
      <c r="BJ29" s="33">
        <f>(1+SUMPRODUCT(Benefits!$CQ29:$CS29,'Conversion Tables'!$U$10:$W$10))</f>
        <v>1</v>
      </c>
      <c r="BK29" s="34">
        <f>BH29*BI29*BJ29*'Weighting Scale'!$D$12</f>
        <v>0</v>
      </c>
      <c r="BL29" s="33">
        <f>IFERROR(VLOOKUP(Q29,'Conversion Tables'!$G$8:$N$12,2, FALSE)/'Conversion Tables'!$H$12*'Weighting Scale'!$D$6,0)</f>
        <v>0</v>
      </c>
      <c r="BM29" s="33">
        <f>(1+SUMPRODUCT($CN29:$CP29,'Conversion Tables'!$R$11:$T$11))</f>
        <v>1</v>
      </c>
      <c r="BN29" s="33">
        <f>(1+SUMPRODUCT(Benefits!$CQ29:$CS29,'Conversion Tables'!$U$11:$W$11))</f>
        <v>1</v>
      </c>
      <c r="BO29" s="34">
        <f>BL29*BM29*BN29*'Weighting Scale'!$D$14</f>
        <v>0</v>
      </c>
      <c r="BP29" s="33">
        <f>IFERROR(VLOOKUP(S29,'Conversion Tables'!$G$8:$N$12,3, FALSE)/'Conversion Tables'!$I$12*'Weighting Scale'!$D$6,0)</f>
        <v>0</v>
      </c>
      <c r="BQ29" s="33">
        <f>(1+SUMPRODUCT($CN29:$CP29,'Conversion Tables'!$R$12:$T$12))</f>
        <v>1</v>
      </c>
      <c r="BR29" s="33">
        <f>(1+SUMPRODUCT(Benefits!$CQ29:$CS29,'Conversion Tables'!$U$12:$W$12))</f>
        <v>1</v>
      </c>
      <c r="BS29" s="34">
        <f>BP29*BQ29*BR29*'Weighting Scale'!$D$15</f>
        <v>0</v>
      </c>
      <c r="BT29" s="33">
        <f>IFERROR(VLOOKUP(T29,'Conversion Tables'!$G$8:$N$12,4, FALSE)/'Conversion Tables'!$J$12*'Weighting Scale'!$D$6,0)</f>
        <v>0</v>
      </c>
      <c r="BU29" s="33">
        <f>(1+SUMPRODUCT($CN29:$CP29,'Conversion Tables'!$R$13:$T$13))</f>
        <v>1</v>
      </c>
      <c r="BV29" s="33">
        <f>(1+SUMPRODUCT(Benefits!$CQ29:$CS29,'Conversion Tables'!$U$13:$W$13))</f>
        <v>1</v>
      </c>
      <c r="BW29" s="34">
        <f>BT29*BU29*BV29*'Weighting Scale'!$D$13</f>
        <v>0</v>
      </c>
      <c r="BX29" s="33">
        <f>IFERROR(VLOOKUP(V29,'Conversion Tables'!$G$8:$N$12,5, FALSE)/'Conversion Tables'!$K$12*'Weighting Scale'!$D$6,0)</f>
        <v>0</v>
      </c>
      <c r="BY29" s="33">
        <f>(1+SUMPRODUCT($CN29:$CP29,'Conversion Tables'!$R$14:$T$14))</f>
        <v>1</v>
      </c>
      <c r="BZ29" s="33">
        <f>(1+SUMPRODUCT(Benefits!$CQ29:$CS29,'Conversion Tables'!$U$14:$W$14))</f>
        <v>1</v>
      </c>
      <c r="CA29" s="34">
        <f>BX29*BY29*BZ29*'Weighting Scale'!$D$16</f>
        <v>0</v>
      </c>
      <c r="CB29" s="33">
        <f>IFERROR(VLOOKUP(W29,'Conversion Tables'!$G$8:$N$12,6, FALSE)/'Conversion Tables'!$L$12*'Weighting Scale'!$D$6,0)</f>
        <v>0</v>
      </c>
      <c r="CC29" s="33">
        <f>(1+SUMPRODUCT($CN29:$CP29,'Conversion Tables'!$R$15:$T$15))</f>
        <v>1</v>
      </c>
      <c r="CD29" s="33">
        <f>(1+SUMPRODUCT(Benefits!$CQ29:$CS29,'Conversion Tables'!$U$15:$W$15))</f>
        <v>1</v>
      </c>
      <c r="CE29" s="34">
        <f>CB29*CC29*CD29*'Weighting Scale'!$D$17</f>
        <v>0</v>
      </c>
      <c r="CF29" s="33">
        <f>IFERROR(VLOOKUP(X29,'Conversion Tables'!$G$8:$N$12,7, FALSE)/'Conversion Tables'!$M$12*'Weighting Scale'!$D$6,0)</f>
        <v>0</v>
      </c>
      <c r="CG29" s="33">
        <f>(1+SUMPRODUCT($CN29:$CP29,'Conversion Tables'!$R$16:$T$16))</f>
        <v>1</v>
      </c>
      <c r="CH29" s="33">
        <f>(1+SUMPRODUCT(Benefits!$CQ29:$CS29,'Conversion Tables'!$U$16:$W$16))</f>
        <v>1</v>
      </c>
      <c r="CI29" s="34">
        <f>CF29*CG29*CH29*'Weighting Scale'!$D$18</f>
        <v>0</v>
      </c>
      <c r="CJ29" s="33">
        <f>IFERROR(VLOOKUP(Y29,'Conversion Tables'!$G$8:$N$12,8, FALSE)/'Conversion Tables'!$N$12*'Weighting Scale'!$D$6,0)</f>
        <v>0</v>
      </c>
      <c r="CK29" s="33">
        <f>(1+SUMPRODUCT($CN29:$CP29,'Conversion Tables'!$R$17:$T$17))</f>
        <v>1</v>
      </c>
      <c r="CL29" s="33">
        <f>(1+SUMPRODUCT(Benefits!$CQ29:$CS29,'Conversion Tables'!$U$17:$W$17))</f>
        <v>1</v>
      </c>
      <c r="CM29" s="34">
        <f>CJ29*CK29*CL29*'Weighting Scale'!$D$19</f>
        <v>0</v>
      </c>
      <c r="CN29" s="33">
        <f>IFERROR(VLOOKUP(Z29,'Conversion Tables'!$G$16:$M$20,2,FALSE)/'Conversion Tables'!H$20*'Conversion Tables'!H$21,0)</f>
        <v>0</v>
      </c>
      <c r="CO29" s="33">
        <f>IFERROR(VLOOKUP(AA29,'Conversion Tables'!$G$16:$M$20,3,FALSE)/'Conversion Tables'!I$20*'Conversion Tables'!I$21,0)</f>
        <v>0</v>
      </c>
      <c r="CP29" s="33">
        <f>IFERROR(VLOOKUP(AB29,'Conversion Tables'!$G$16:$M$20,4,FALSE)/'Conversion Tables'!J$20*'Conversion Tables'!J$21,0)</f>
        <v>0</v>
      </c>
      <c r="CQ29" s="33">
        <f>IFERROR(VLOOKUP(AC29,'Conversion Tables'!$G$16:$M$20,5,FALSE)/'Conversion Tables'!K$20*'Conversion Tables'!K$21,0)</f>
        <v>0</v>
      </c>
      <c r="CR29" s="33">
        <f>IFERROR(VLOOKUP(AD29,'Conversion Tables'!$G$16:$M$20,6,FALSE)/'Conversion Tables'!L$20*'Conversion Tables'!L$21,0)</f>
        <v>0</v>
      </c>
      <c r="CS29" s="33">
        <f>IFERROR(VLOOKUP(AE29,'Conversion Tables'!$G$16:$M$20,7,FALSE)/'Conversion Tables'!M$20*'Conversion Tables'!M$21,0)</f>
        <v>0</v>
      </c>
      <c r="CT29" s="34">
        <f t="shared" si="1"/>
        <v>0</v>
      </c>
      <c r="CU29" s="34">
        <f t="shared" si="10"/>
        <v>0</v>
      </c>
      <c r="CV29" s="34">
        <f t="shared" si="11"/>
        <v>0</v>
      </c>
      <c r="CW29" s="34">
        <f t="shared" si="12"/>
        <v>0</v>
      </c>
    </row>
    <row r="30" spans="1:110" x14ac:dyDescent="0.25">
      <c r="A30" s="341" t="s">
        <v>7</v>
      </c>
      <c r="B30" s="342" t="str">
        <f>IF(Summary!C9="","",Summary!C9)</f>
        <v/>
      </c>
      <c r="C30" s="343"/>
      <c r="D30" s="344"/>
      <c r="E30" s="345"/>
      <c r="F30" s="346"/>
      <c r="G30" s="211"/>
      <c r="H30" s="347"/>
      <c r="I30" s="345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345"/>
      <c r="W30" s="345"/>
      <c r="X30" s="345"/>
      <c r="Y30" s="343"/>
      <c r="Z30" s="347"/>
      <c r="AA30" s="345"/>
      <c r="AB30" s="345"/>
      <c r="AC30" s="345"/>
      <c r="AD30" s="345"/>
      <c r="AE30" s="348"/>
      <c r="AF30" s="37"/>
      <c r="AG30" s="38"/>
      <c r="AH30" s="38"/>
      <c r="AT30" s="33"/>
      <c r="AU30" s="33"/>
      <c r="AV30" s="33"/>
      <c r="AW30" s="33"/>
      <c r="AX30" s="33"/>
      <c r="AY30" s="34"/>
      <c r="AZ30" s="33"/>
      <c r="BA30" s="33"/>
      <c r="BB30" s="33"/>
      <c r="BC30" s="33"/>
      <c r="BD30" s="33"/>
      <c r="BE30" s="34"/>
      <c r="BF30" s="33"/>
      <c r="BG30" s="33"/>
      <c r="BH30" s="33"/>
      <c r="BI30" s="33"/>
      <c r="BJ30" s="33"/>
      <c r="BK30" s="34"/>
      <c r="BL30" s="33"/>
      <c r="BM30" s="33"/>
      <c r="BN30" s="33"/>
      <c r="BO30" s="34"/>
      <c r="BP30" s="33">
        <f>IFERROR(VLOOKUP(S30,'Conversion Tables'!$G$8:$N$12,3, FALSE)/'Conversion Tables'!$I$12*'Weighting Scale'!$D$6,0)</f>
        <v>0</v>
      </c>
      <c r="BQ30" s="33"/>
      <c r="BR30" s="33"/>
      <c r="BS30" s="34"/>
      <c r="BT30" s="33">
        <f>IFERROR(VLOOKUP(T30,'Conversion Tables'!$G$8:$N$12,4, FALSE)/'Conversion Tables'!$J$12*'Weighting Scale'!$D$6,0)</f>
        <v>0</v>
      </c>
      <c r="BU30" s="33"/>
      <c r="BV30" s="33"/>
      <c r="BW30" s="34"/>
      <c r="BX30" s="33">
        <f>IFERROR(VLOOKUP(V30,'Conversion Tables'!$G$8:$N$12,5, FALSE)/'Conversion Tables'!$K$12*'Weighting Scale'!$D$6,0)</f>
        <v>0</v>
      </c>
      <c r="BY30" s="33"/>
      <c r="BZ30" s="33"/>
      <c r="CA30" s="34"/>
      <c r="CB30" s="33">
        <f>IFERROR(VLOOKUP(W30,'Conversion Tables'!$G$8:$N$12,6, FALSE)/'Conversion Tables'!$L$12*'Weighting Scale'!$D$6,0)</f>
        <v>0</v>
      </c>
      <c r="CC30" s="33"/>
      <c r="CD30" s="33"/>
      <c r="CE30" s="34"/>
      <c r="CF30" s="33">
        <f>IFERROR(VLOOKUP(X30,'Conversion Tables'!$G$8:$N$12,7, FALSE)/'Conversion Tables'!$M$12*'Weighting Scale'!$D$6,0)</f>
        <v>0</v>
      </c>
      <c r="CG30" s="33"/>
      <c r="CH30" s="33"/>
      <c r="CI30" s="34"/>
      <c r="CJ30" s="33">
        <f>IFERROR(VLOOKUP(Y30,'Conversion Tables'!$G$8:$N$12,8, FALSE)/'Conversion Tables'!$N$12*'Weighting Scale'!$D$6,0)</f>
        <v>0</v>
      </c>
      <c r="CK30" s="33"/>
      <c r="CL30" s="33"/>
      <c r="CM30" s="34"/>
      <c r="CN30" s="33"/>
      <c r="CO30" s="33"/>
      <c r="CP30" s="33"/>
      <c r="CQ30" s="33"/>
      <c r="CR30" s="33"/>
      <c r="CS30" s="33"/>
      <c r="CT30" s="34"/>
      <c r="CU30" s="34"/>
      <c r="CV30" s="34"/>
      <c r="CW30" s="34"/>
    </row>
    <row r="31" spans="1:110" x14ac:dyDescent="0.25">
      <c r="A31" s="147"/>
      <c r="B31" s="148"/>
      <c r="C31" s="149"/>
      <c r="D31" s="263"/>
      <c r="E31" s="266"/>
      <c r="F31" s="338" t="str">
        <f>Summary!G9</f>
        <v/>
      </c>
      <c r="G31" s="210"/>
      <c r="H31" s="153"/>
      <c r="I31" s="152"/>
      <c r="J31" s="172"/>
      <c r="K31" s="152"/>
      <c r="L31" s="152"/>
      <c r="M31" s="172"/>
      <c r="N31" s="152"/>
      <c r="O31" s="152"/>
      <c r="P31" s="172"/>
      <c r="Q31" s="152"/>
      <c r="R31" s="172"/>
      <c r="S31" s="152"/>
      <c r="T31" s="152"/>
      <c r="U31" s="172"/>
      <c r="V31" s="152"/>
      <c r="W31" s="152"/>
      <c r="X31" s="152"/>
      <c r="Y31" s="149"/>
      <c r="Z31" s="153"/>
      <c r="AA31" s="152"/>
      <c r="AB31" s="152"/>
      <c r="AC31" s="152"/>
      <c r="AD31" s="152"/>
      <c r="AE31" s="154"/>
      <c r="AF31" s="36" t="str">
        <f t="shared" ref="AF31:AF38" si="13">IF(CW31=0,"",CW31)</f>
        <v/>
      </c>
      <c r="AG31" s="241">
        <f>SUM(AF31:AF38)</f>
        <v>0</v>
      </c>
      <c r="AH31" s="241" t="e">
        <f>$DD$15</f>
        <v>#DIV/0!</v>
      </c>
      <c r="AT31" s="33">
        <f>IFERROR(VLOOKUP(H31,'Conversion Tables'!$B$8:$E$32,2,FALSE),0)</f>
        <v>0</v>
      </c>
      <c r="AU31" s="33">
        <f>IFERROR(VLOOKUP(I31,'Conversion Tables'!$B$8:$E$32,2,FALSE),0)</f>
        <v>0</v>
      </c>
      <c r="AV31" s="33">
        <f>(AT31-AU31)/'Conversion Tables'!$C$32*'Weighting Scale'!$D$6</f>
        <v>0</v>
      </c>
      <c r="AW31" s="33">
        <f>(1+SUMPRODUCT($CN31:$CP31,'Conversion Tables'!$R$8:$T$8))</f>
        <v>1</v>
      </c>
      <c r="AX31" s="33">
        <f>(1+SUMPRODUCT(Benefits!$CQ31:$CS31,'Conversion Tables'!$U$8:$W$8))</f>
        <v>1</v>
      </c>
      <c r="AY31" s="34">
        <f>AV31*AW31*AX31*'Weighting Scale'!$D$10</f>
        <v>0</v>
      </c>
      <c r="AZ31" s="33">
        <f>IFERROR(VLOOKUP(K31,'Conversion Tables'!$B$8:$E$32,3,FALSE),0)</f>
        <v>0</v>
      </c>
      <c r="BA31" s="33">
        <f>IFERROR(VLOOKUP(L31,'Conversion Tables'!$B$8:$E$32,3,FALSE),0)</f>
        <v>0</v>
      </c>
      <c r="BB31" s="33">
        <f>(AZ31-BA31)/'Conversion Tables'!$D$32*'Weighting Scale'!$D$6</f>
        <v>0</v>
      </c>
      <c r="BC31" s="33">
        <f>(1+SUMPRODUCT($CN31:$CP31,'Conversion Tables'!$R$9:$T$9))</f>
        <v>1</v>
      </c>
      <c r="BD31" s="33">
        <f>(1+SUMPRODUCT(Benefits!$CQ31:$CS31,'Conversion Tables'!$U$9:$W$9))</f>
        <v>1</v>
      </c>
      <c r="BE31" s="34">
        <f>BB31*BC31*BD31*'Weighting Scale'!$D$11</f>
        <v>0</v>
      </c>
      <c r="BF31" s="33">
        <f>IFERROR(VLOOKUP(N31,'Conversion Tables'!$B$8:$E$32,4,FALSE),0)</f>
        <v>0</v>
      </c>
      <c r="BG31" s="33">
        <f>IFERROR(VLOOKUP(O31,'Conversion Tables'!$B$8:$E$32,4,FALSE),0)</f>
        <v>0</v>
      </c>
      <c r="BH31" s="33">
        <f>(BF31-BG31)/'Conversion Tables'!$E$32*'Weighting Scale'!$D$6</f>
        <v>0</v>
      </c>
      <c r="BI31" s="33">
        <f>(1+SUMPRODUCT($CN31:$CP31,'Conversion Tables'!$R$10:$T$10))</f>
        <v>1</v>
      </c>
      <c r="BJ31" s="33">
        <f>(1+SUMPRODUCT(Benefits!$CQ31:$CS31,'Conversion Tables'!$U$10:$W$10))</f>
        <v>1</v>
      </c>
      <c r="BK31" s="34">
        <f>BH31*BI31*BJ31*'Weighting Scale'!$D$12</f>
        <v>0</v>
      </c>
      <c r="BL31" s="33">
        <f>IFERROR(VLOOKUP(Q31,'Conversion Tables'!$G$8:$N$12,2, FALSE)/'Conversion Tables'!$H$12*'Weighting Scale'!$D$6,0)</f>
        <v>0</v>
      </c>
      <c r="BM31" s="33">
        <f>(1+SUMPRODUCT($CN31:$CP31,'Conversion Tables'!$R$11:$T$11))</f>
        <v>1</v>
      </c>
      <c r="BN31" s="33">
        <f>(1+SUMPRODUCT(Benefits!$CQ31:$CS31,'Conversion Tables'!$U$11:$W$11))</f>
        <v>1</v>
      </c>
      <c r="BO31" s="34">
        <f>BL31*BM31*BN31*'Weighting Scale'!$D$14</f>
        <v>0</v>
      </c>
      <c r="BP31" s="33">
        <f>IFERROR(VLOOKUP(S31,'Conversion Tables'!$G$8:$N$12,3, FALSE)/'Conversion Tables'!$I$12*'Weighting Scale'!$D$6,0)</f>
        <v>0</v>
      </c>
      <c r="BQ31" s="33">
        <f>(1+SUMPRODUCT($CN31:$CP31,'Conversion Tables'!$R$12:$T$12))</f>
        <v>1</v>
      </c>
      <c r="BR31" s="33">
        <f>(1+SUMPRODUCT(Benefits!$CQ31:$CS31,'Conversion Tables'!$U$12:$W$12))</f>
        <v>1</v>
      </c>
      <c r="BS31" s="34">
        <f>BP31*BQ31*BR31*'Weighting Scale'!$D$15</f>
        <v>0</v>
      </c>
      <c r="BT31" s="33">
        <f>IFERROR(VLOOKUP(T31,'Conversion Tables'!$G$8:$N$12,4, FALSE)/'Conversion Tables'!$J$12*'Weighting Scale'!$D$6,0)</f>
        <v>0</v>
      </c>
      <c r="BU31" s="33">
        <f>(1+SUMPRODUCT($CN31:$CP31,'Conversion Tables'!$R$13:$T$13))</f>
        <v>1</v>
      </c>
      <c r="BV31" s="33">
        <f>(1+SUMPRODUCT(Benefits!$CQ31:$CS31,'Conversion Tables'!$U$13:$W$13))</f>
        <v>1</v>
      </c>
      <c r="BW31" s="34">
        <f>BT31*BU31*BV31*'Weighting Scale'!$D$13</f>
        <v>0</v>
      </c>
      <c r="BX31" s="33">
        <f>IFERROR(VLOOKUP(V31,'Conversion Tables'!$G$8:$N$12,5, FALSE)/'Conversion Tables'!$K$12*'Weighting Scale'!$D$6,0)</f>
        <v>0</v>
      </c>
      <c r="BY31" s="33">
        <f>(1+SUMPRODUCT($CN31:$CP31,'Conversion Tables'!$R$14:$T$14))</f>
        <v>1</v>
      </c>
      <c r="BZ31" s="33">
        <f>(1+SUMPRODUCT(Benefits!$CQ31:$CS31,'Conversion Tables'!$U$14:$W$14))</f>
        <v>1</v>
      </c>
      <c r="CA31" s="34">
        <f>BX31*BY31*BZ31*'Weighting Scale'!$D$16</f>
        <v>0</v>
      </c>
      <c r="CB31" s="33">
        <f>IFERROR(VLOOKUP(W31,'Conversion Tables'!$G$8:$N$12,6, FALSE)/'Conversion Tables'!$L$12*'Weighting Scale'!$D$6,0)</f>
        <v>0</v>
      </c>
      <c r="CC31" s="33">
        <f>(1+SUMPRODUCT($CN31:$CP31,'Conversion Tables'!$R$15:$T$15))</f>
        <v>1</v>
      </c>
      <c r="CD31" s="33">
        <f>(1+SUMPRODUCT(Benefits!$CQ31:$CS31,'Conversion Tables'!$U$15:$W$15))</f>
        <v>1</v>
      </c>
      <c r="CE31" s="34">
        <f>CB31*CC31*CD31*'Weighting Scale'!$D$17</f>
        <v>0</v>
      </c>
      <c r="CF31" s="33">
        <f>IFERROR(VLOOKUP(X31,'Conversion Tables'!$G$8:$N$12,7, FALSE)/'Conversion Tables'!$M$12*'Weighting Scale'!$D$6,0)</f>
        <v>0</v>
      </c>
      <c r="CG31" s="33">
        <f>(1+SUMPRODUCT($CN31:$CP31,'Conversion Tables'!$R$16:$T$16))</f>
        <v>1</v>
      </c>
      <c r="CH31" s="33">
        <f>(1+SUMPRODUCT(Benefits!$CQ31:$CS31,'Conversion Tables'!$U$16:$W$16))</f>
        <v>1</v>
      </c>
      <c r="CI31" s="34">
        <f>CF31*CG31*CH31*'Weighting Scale'!$D$18</f>
        <v>0</v>
      </c>
      <c r="CJ31" s="33">
        <f>IFERROR(VLOOKUP(Y31,'Conversion Tables'!$G$8:$N$12,8, FALSE)/'Conversion Tables'!$N$12*'Weighting Scale'!$D$6,0)</f>
        <v>0</v>
      </c>
      <c r="CK31" s="33">
        <f>(1+SUMPRODUCT($CN31:$CP31,'Conversion Tables'!$R$17:$T$17))</f>
        <v>1</v>
      </c>
      <c r="CL31" s="33">
        <f>(1+SUMPRODUCT(Benefits!$CQ31:$CS31,'Conversion Tables'!$U$17:$W$17))</f>
        <v>1</v>
      </c>
      <c r="CM31" s="34">
        <f>CJ31*CK31*CL31*'Weighting Scale'!$D$19</f>
        <v>0</v>
      </c>
      <c r="CN31" s="33">
        <f>IFERROR(VLOOKUP(Z31,'Conversion Tables'!$G$16:$M$20,2,FALSE)/'Conversion Tables'!H$20*'Conversion Tables'!H$21,0)</f>
        <v>0</v>
      </c>
      <c r="CO31" s="33">
        <f>IFERROR(VLOOKUP(AA31,'Conversion Tables'!$G$16:$M$20,3,FALSE)/'Conversion Tables'!I$20*'Conversion Tables'!I$21,0)</f>
        <v>0</v>
      </c>
      <c r="CP31" s="33">
        <f>IFERROR(VLOOKUP(AB31,'Conversion Tables'!$G$16:$M$20,4,FALSE)/'Conversion Tables'!J$20*'Conversion Tables'!J$21,0)</f>
        <v>0</v>
      </c>
      <c r="CQ31" s="33">
        <f>IFERROR(VLOOKUP(AC31,'Conversion Tables'!$G$16:$M$20,5,FALSE)/'Conversion Tables'!K$20*'Conversion Tables'!K$21,0)</f>
        <v>0</v>
      </c>
      <c r="CR31" s="33">
        <f>IFERROR(VLOOKUP(AD31,'Conversion Tables'!$G$16:$M$20,6,FALSE)/'Conversion Tables'!L$20*'Conversion Tables'!L$21,0)</f>
        <v>0</v>
      </c>
      <c r="CS31" s="33">
        <f>IFERROR(VLOOKUP(AE31,'Conversion Tables'!$G$16:$M$20,7,FALSE)/'Conversion Tables'!M$20*'Conversion Tables'!M$21,0)</f>
        <v>0</v>
      </c>
      <c r="CT31" s="34">
        <f t="shared" si="1"/>
        <v>0</v>
      </c>
      <c r="CU31" s="34">
        <f t="shared" ref="CU31:CU38" si="14">IF(A31=$P$68,1,IF(A31=$P$69,2,0))</f>
        <v>0</v>
      </c>
      <c r="CV31" s="34">
        <f t="shared" ref="CV31:CV38" si="15">IFERROR(VLOOKUP(C31,$K$68:$L$117,2,FALSE),0)</f>
        <v>0</v>
      </c>
      <c r="CW31" s="34">
        <f t="shared" ref="CW31:CW38" si="16">IF(CV31=0,0,CT31/((1+DiscountRate)^(CV31-1)))</f>
        <v>0</v>
      </c>
    </row>
    <row r="32" spans="1:110" x14ac:dyDescent="0.25">
      <c r="A32" s="147"/>
      <c r="B32" s="148"/>
      <c r="C32" s="149"/>
      <c r="D32" s="264"/>
      <c r="E32" s="267"/>
      <c r="F32" s="339"/>
      <c r="G32" s="210"/>
      <c r="H32" s="153"/>
      <c r="I32" s="152"/>
      <c r="J32" s="172"/>
      <c r="K32" s="152"/>
      <c r="L32" s="152"/>
      <c r="M32" s="172"/>
      <c r="N32" s="152"/>
      <c r="O32" s="152"/>
      <c r="P32" s="172"/>
      <c r="Q32" s="152"/>
      <c r="R32" s="172"/>
      <c r="S32" s="152"/>
      <c r="T32" s="152"/>
      <c r="U32" s="172"/>
      <c r="V32" s="152"/>
      <c r="W32" s="152"/>
      <c r="X32" s="152"/>
      <c r="Y32" s="149"/>
      <c r="Z32" s="153"/>
      <c r="AA32" s="152"/>
      <c r="AB32" s="152"/>
      <c r="AC32" s="152"/>
      <c r="AD32" s="152"/>
      <c r="AE32" s="154"/>
      <c r="AF32" s="36" t="str">
        <f t="shared" si="13"/>
        <v/>
      </c>
      <c r="AG32" s="242"/>
      <c r="AH32" s="242"/>
      <c r="AT32" s="33">
        <f>IFERROR(VLOOKUP(H32,'Conversion Tables'!$B$8:$E$32,2,FALSE),0)</f>
        <v>0</v>
      </c>
      <c r="AU32" s="33">
        <f>IFERROR(VLOOKUP(I32,'Conversion Tables'!$B$8:$E$32,2,FALSE),0)</f>
        <v>0</v>
      </c>
      <c r="AV32" s="33">
        <f>(AT32-AU32)/'Conversion Tables'!$C$32*'Weighting Scale'!$D$6</f>
        <v>0</v>
      </c>
      <c r="AW32" s="33">
        <f>(1+SUMPRODUCT($CN32:$CP32,'Conversion Tables'!$R$8:$T$8))</f>
        <v>1</v>
      </c>
      <c r="AX32" s="33">
        <f>(1+SUMPRODUCT(Benefits!$CQ32:$CS32,'Conversion Tables'!$U$8:$W$8))</f>
        <v>1</v>
      </c>
      <c r="AY32" s="34">
        <f>AV32*AW32*AX32*'Weighting Scale'!$D$10</f>
        <v>0</v>
      </c>
      <c r="AZ32" s="33">
        <f>IFERROR(VLOOKUP(K32,'Conversion Tables'!$B$8:$E$32,3,FALSE),0)</f>
        <v>0</v>
      </c>
      <c r="BA32" s="33">
        <f>IFERROR(VLOOKUP(L32,'Conversion Tables'!$B$8:$E$32,3,FALSE),0)</f>
        <v>0</v>
      </c>
      <c r="BB32" s="33">
        <f>(AZ32-BA32)/'Conversion Tables'!$D$32*'Weighting Scale'!$D$6</f>
        <v>0</v>
      </c>
      <c r="BC32" s="33">
        <f>(1+SUMPRODUCT($CN32:$CP32,'Conversion Tables'!$R$9:$T$9))</f>
        <v>1</v>
      </c>
      <c r="BD32" s="33">
        <f>(1+SUMPRODUCT(Benefits!$CQ32:$CS32,'Conversion Tables'!$U$9:$W$9))</f>
        <v>1</v>
      </c>
      <c r="BE32" s="34">
        <f>BB32*BC32*BD32*'Weighting Scale'!$D$11</f>
        <v>0</v>
      </c>
      <c r="BF32" s="33">
        <f>IFERROR(VLOOKUP(N32,'Conversion Tables'!$B$8:$E$32,4,FALSE),0)</f>
        <v>0</v>
      </c>
      <c r="BG32" s="33">
        <f>IFERROR(VLOOKUP(O32,'Conversion Tables'!$B$8:$E$32,4,FALSE),0)</f>
        <v>0</v>
      </c>
      <c r="BH32" s="33">
        <f>(BF32-BG32)/'Conversion Tables'!$E$32*'Weighting Scale'!$D$6</f>
        <v>0</v>
      </c>
      <c r="BI32" s="33">
        <f>(1+SUMPRODUCT($CN32:$CP32,'Conversion Tables'!$R$10:$T$10))</f>
        <v>1</v>
      </c>
      <c r="BJ32" s="33">
        <f>(1+SUMPRODUCT(Benefits!$CQ32:$CS32,'Conversion Tables'!$U$10:$W$10))</f>
        <v>1</v>
      </c>
      <c r="BK32" s="34">
        <f>BH32*BI32*BJ32*'Weighting Scale'!$D$12</f>
        <v>0</v>
      </c>
      <c r="BL32" s="33">
        <f>IFERROR(VLOOKUP(Q32,'Conversion Tables'!$G$8:$N$12,2, FALSE)/'Conversion Tables'!$H$12*'Weighting Scale'!$D$6,0)</f>
        <v>0</v>
      </c>
      <c r="BM32" s="33">
        <f>(1+SUMPRODUCT($CN32:$CP32,'Conversion Tables'!$R$11:$T$11))</f>
        <v>1</v>
      </c>
      <c r="BN32" s="33">
        <f>(1+SUMPRODUCT(Benefits!$CQ32:$CS32,'Conversion Tables'!$U$11:$W$11))</f>
        <v>1</v>
      </c>
      <c r="BO32" s="34">
        <f>BL32*BM32*BN32*'Weighting Scale'!$D$14</f>
        <v>0</v>
      </c>
      <c r="BP32" s="33">
        <f>IFERROR(VLOOKUP(S32,'Conversion Tables'!$G$8:$N$12,3, FALSE)/'Conversion Tables'!$I$12*'Weighting Scale'!$D$6,0)</f>
        <v>0</v>
      </c>
      <c r="BQ32" s="33">
        <f>(1+SUMPRODUCT($CN32:$CP32,'Conversion Tables'!$R$12:$T$12))</f>
        <v>1</v>
      </c>
      <c r="BR32" s="33">
        <f>(1+SUMPRODUCT(Benefits!$CQ32:$CS32,'Conversion Tables'!$U$12:$W$12))</f>
        <v>1</v>
      </c>
      <c r="BS32" s="34">
        <f>BP32*BQ32*BR32*'Weighting Scale'!$D$15</f>
        <v>0</v>
      </c>
      <c r="BT32" s="33">
        <f>IFERROR(VLOOKUP(T32,'Conversion Tables'!$G$8:$N$12,4, FALSE)/'Conversion Tables'!$J$12*'Weighting Scale'!$D$6,0)</f>
        <v>0</v>
      </c>
      <c r="BU32" s="33">
        <f>(1+SUMPRODUCT($CN32:$CP32,'Conversion Tables'!$R$13:$T$13))</f>
        <v>1</v>
      </c>
      <c r="BV32" s="33">
        <f>(1+SUMPRODUCT(Benefits!$CQ32:$CS32,'Conversion Tables'!$U$13:$W$13))</f>
        <v>1</v>
      </c>
      <c r="BW32" s="34">
        <f>BT32*BU32*BV32*'Weighting Scale'!$D$13</f>
        <v>0</v>
      </c>
      <c r="BX32" s="33">
        <f>IFERROR(VLOOKUP(V32,'Conversion Tables'!$G$8:$N$12,5, FALSE)/'Conversion Tables'!$K$12*'Weighting Scale'!$D$6,0)</f>
        <v>0</v>
      </c>
      <c r="BY32" s="33">
        <f>(1+SUMPRODUCT($CN32:$CP32,'Conversion Tables'!$R$14:$T$14))</f>
        <v>1</v>
      </c>
      <c r="BZ32" s="33">
        <f>(1+SUMPRODUCT(Benefits!$CQ32:$CS32,'Conversion Tables'!$U$14:$W$14))</f>
        <v>1</v>
      </c>
      <c r="CA32" s="34">
        <f>BX32*BY32*BZ32*'Weighting Scale'!$D$16</f>
        <v>0</v>
      </c>
      <c r="CB32" s="33">
        <f>IFERROR(VLOOKUP(W32,'Conversion Tables'!$G$8:$N$12,6, FALSE)/'Conversion Tables'!$L$12*'Weighting Scale'!$D$6,0)</f>
        <v>0</v>
      </c>
      <c r="CC32" s="33">
        <f>(1+SUMPRODUCT($CN32:$CP32,'Conversion Tables'!$R$15:$T$15))</f>
        <v>1</v>
      </c>
      <c r="CD32" s="33">
        <f>(1+SUMPRODUCT(Benefits!$CQ32:$CS32,'Conversion Tables'!$U$15:$W$15))</f>
        <v>1</v>
      </c>
      <c r="CE32" s="34">
        <f>CB32*CC32*CD32*'Weighting Scale'!$D$17</f>
        <v>0</v>
      </c>
      <c r="CF32" s="33">
        <f>IFERROR(VLOOKUP(X32,'Conversion Tables'!$G$8:$N$12,7, FALSE)/'Conversion Tables'!$M$12*'Weighting Scale'!$D$6,0)</f>
        <v>0</v>
      </c>
      <c r="CG32" s="33">
        <f>(1+SUMPRODUCT($CN32:$CP32,'Conversion Tables'!$R$16:$T$16))</f>
        <v>1</v>
      </c>
      <c r="CH32" s="33">
        <f>(1+SUMPRODUCT(Benefits!$CQ32:$CS32,'Conversion Tables'!$U$16:$W$16))</f>
        <v>1</v>
      </c>
      <c r="CI32" s="34">
        <f>CF32*CG32*CH32*'Weighting Scale'!$D$18</f>
        <v>0</v>
      </c>
      <c r="CJ32" s="33">
        <f>IFERROR(VLOOKUP(Y32,'Conversion Tables'!$G$8:$N$12,8, FALSE)/'Conversion Tables'!$N$12*'Weighting Scale'!$D$6,0)</f>
        <v>0</v>
      </c>
      <c r="CK32" s="33">
        <f>(1+SUMPRODUCT($CN32:$CP32,'Conversion Tables'!$R$17:$T$17))</f>
        <v>1</v>
      </c>
      <c r="CL32" s="33">
        <f>(1+SUMPRODUCT(Benefits!$CQ32:$CS32,'Conversion Tables'!$U$17:$W$17))</f>
        <v>1</v>
      </c>
      <c r="CM32" s="34">
        <f>CJ32*CK32*CL32*'Weighting Scale'!$D$19</f>
        <v>0</v>
      </c>
      <c r="CN32" s="33">
        <f>IFERROR(VLOOKUP(Z32,'Conversion Tables'!$G$16:$M$20,2,FALSE)/'Conversion Tables'!H$20*'Conversion Tables'!H$21,0)</f>
        <v>0</v>
      </c>
      <c r="CO32" s="33">
        <f>IFERROR(VLOOKUP(AA32,'Conversion Tables'!$G$16:$M$20,3,FALSE)/'Conversion Tables'!I$20*'Conversion Tables'!I$21,0)</f>
        <v>0</v>
      </c>
      <c r="CP32" s="33">
        <f>IFERROR(VLOOKUP(AB32,'Conversion Tables'!$G$16:$M$20,4,FALSE)/'Conversion Tables'!J$20*'Conversion Tables'!J$21,0)</f>
        <v>0</v>
      </c>
      <c r="CQ32" s="33">
        <f>IFERROR(VLOOKUP(AC32,'Conversion Tables'!$G$16:$M$20,5,FALSE)/'Conversion Tables'!K$20*'Conversion Tables'!K$21,0)</f>
        <v>0</v>
      </c>
      <c r="CR32" s="33">
        <f>IFERROR(VLOOKUP(AD32,'Conversion Tables'!$G$16:$M$20,6,FALSE)/'Conversion Tables'!L$20*'Conversion Tables'!L$21,0)</f>
        <v>0</v>
      </c>
      <c r="CS32" s="33">
        <f>IFERROR(VLOOKUP(AE32,'Conversion Tables'!$G$16:$M$20,7,FALSE)/'Conversion Tables'!M$20*'Conversion Tables'!M$21,0)</f>
        <v>0</v>
      </c>
      <c r="CT32" s="34">
        <f t="shared" si="1"/>
        <v>0</v>
      </c>
      <c r="CU32" s="34">
        <f t="shared" si="14"/>
        <v>0</v>
      </c>
      <c r="CV32" s="34">
        <f t="shared" si="15"/>
        <v>0</v>
      </c>
      <c r="CW32" s="34">
        <f t="shared" si="16"/>
        <v>0</v>
      </c>
    </row>
    <row r="33" spans="1:101" x14ac:dyDescent="0.25">
      <c r="A33" s="147"/>
      <c r="B33" s="148"/>
      <c r="C33" s="149"/>
      <c r="D33" s="264"/>
      <c r="E33" s="267"/>
      <c r="F33" s="339"/>
      <c r="G33" s="210"/>
      <c r="H33" s="153"/>
      <c r="I33" s="152"/>
      <c r="J33" s="172"/>
      <c r="K33" s="152"/>
      <c r="L33" s="152"/>
      <c r="M33" s="172"/>
      <c r="N33" s="152"/>
      <c r="O33" s="152"/>
      <c r="P33" s="172"/>
      <c r="Q33" s="152"/>
      <c r="R33" s="172"/>
      <c r="S33" s="152"/>
      <c r="T33" s="152"/>
      <c r="U33" s="172"/>
      <c r="V33" s="152"/>
      <c r="W33" s="152"/>
      <c r="X33" s="152"/>
      <c r="Y33" s="149"/>
      <c r="Z33" s="153"/>
      <c r="AA33" s="152"/>
      <c r="AB33" s="152"/>
      <c r="AC33" s="152"/>
      <c r="AD33" s="152"/>
      <c r="AE33" s="154"/>
      <c r="AF33" s="36" t="str">
        <f t="shared" si="13"/>
        <v/>
      </c>
      <c r="AG33" s="242"/>
      <c r="AH33" s="242"/>
      <c r="AT33" s="33">
        <f>IFERROR(VLOOKUP(H33,'Conversion Tables'!$B$8:$E$32,2,FALSE),0)</f>
        <v>0</v>
      </c>
      <c r="AU33" s="33">
        <f>IFERROR(VLOOKUP(I33,'Conversion Tables'!$B$8:$E$32,2,FALSE),0)</f>
        <v>0</v>
      </c>
      <c r="AV33" s="33">
        <f>(AT33-AU33)/'Conversion Tables'!$C$32*'Weighting Scale'!$D$6</f>
        <v>0</v>
      </c>
      <c r="AW33" s="33">
        <f>(1+SUMPRODUCT($CN33:$CP33,'Conversion Tables'!$R$8:$T$8))</f>
        <v>1</v>
      </c>
      <c r="AX33" s="33">
        <f>(1+SUMPRODUCT(Benefits!$CQ33:$CS33,'Conversion Tables'!$U$8:$W$8))</f>
        <v>1</v>
      </c>
      <c r="AY33" s="34">
        <f>AV33*AW33*AX33*'Weighting Scale'!$D$10</f>
        <v>0</v>
      </c>
      <c r="AZ33" s="33">
        <f>IFERROR(VLOOKUP(K33,'Conversion Tables'!$B$8:$E$32,3,FALSE),0)</f>
        <v>0</v>
      </c>
      <c r="BA33" s="33">
        <f>IFERROR(VLOOKUP(L33,'Conversion Tables'!$B$8:$E$32,3,FALSE),0)</f>
        <v>0</v>
      </c>
      <c r="BB33" s="33">
        <f>(AZ33-BA33)/'Conversion Tables'!$D$32*'Weighting Scale'!$D$6</f>
        <v>0</v>
      </c>
      <c r="BC33" s="33">
        <f>(1+SUMPRODUCT($CN33:$CP33,'Conversion Tables'!$R$9:$T$9))</f>
        <v>1</v>
      </c>
      <c r="BD33" s="33">
        <f>(1+SUMPRODUCT(Benefits!$CQ33:$CS33,'Conversion Tables'!$U$9:$W$9))</f>
        <v>1</v>
      </c>
      <c r="BE33" s="34">
        <f>BB33*BC33*BD33*'Weighting Scale'!$D$11</f>
        <v>0</v>
      </c>
      <c r="BF33" s="33">
        <f>IFERROR(VLOOKUP(N33,'Conversion Tables'!$B$8:$E$32,4,FALSE),0)</f>
        <v>0</v>
      </c>
      <c r="BG33" s="33">
        <f>IFERROR(VLOOKUP(O33,'Conversion Tables'!$B$8:$E$32,4,FALSE),0)</f>
        <v>0</v>
      </c>
      <c r="BH33" s="33">
        <f>(BF33-BG33)/'Conversion Tables'!$E$32*'Weighting Scale'!$D$6</f>
        <v>0</v>
      </c>
      <c r="BI33" s="33">
        <f>(1+SUMPRODUCT($CN33:$CP33,'Conversion Tables'!$R$10:$T$10))</f>
        <v>1</v>
      </c>
      <c r="BJ33" s="33">
        <f>(1+SUMPRODUCT(Benefits!$CQ33:$CS33,'Conversion Tables'!$U$10:$W$10))</f>
        <v>1</v>
      </c>
      <c r="BK33" s="34">
        <f>BH33*BI33*BJ33*'Weighting Scale'!$D$12</f>
        <v>0</v>
      </c>
      <c r="BL33" s="33">
        <f>IFERROR(VLOOKUP(Q33,'Conversion Tables'!$G$8:$N$12,2, FALSE)/'Conversion Tables'!$H$12*'Weighting Scale'!$D$6,0)</f>
        <v>0</v>
      </c>
      <c r="BM33" s="33">
        <f>(1+SUMPRODUCT($CN33:$CP33,'Conversion Tables'!$R$11:$T$11))</f>
        <v>1</v>
      </c>
      <c r="BN33" s="33">
        <f>(1+SUMPRODUCT(Benefits!$CQ33:$CS33,'Conversion Tables'!$U$11:$W$11))</f>
        <v>1</v>
      </c>
      <c r="BO33" s="34">
        <f>BL33*BM33*BN33*'Weighting Scale'!$D$14</f>
        <v>0</v>
      </c>
      <c r="BP33" s="33">
        <f>IFERROR(VLOOKUP(S33,'Conversion Tables'!$G$8:$N$12,3, FALSE)/'Conversion Tables'!$I$12*'Weighting Scale'!$D$6,0)</f>
        <v>0</v>
      </c>
      <c r="BQ33" s="33">
        <f>(1+SUMPRODUCT($CN33:$CP33,'Conversion Tables'!$R$12:$T$12))</f>
        <v>1</v>
      </c>
      <c r="BR33" s="33">
        <f>(1+SUMPRODUCT(Benefits!$CQ33:$CS33,'Conversion Tables'!$U$12:$W$12))</f>
        <v>1</v>
      </c>
      <c r="BS33" s="34">
        <f>BP33*BQ33*BR33*'Weighting Scale'!$D$15</f>
        <v>0</v>
      </c>
      <c r="BT33" s="33">
        <f>IFERROR(VLOOKUP(T33,'Conversion Tables'!$G$8:$N$12,4, FALSE)/'Conversion Tables'!$J$12*'Weighting Scale'!$D$6,0)</f>
        <v>0</v>
      </c>
      <c r="BU33" s="33">
        <f>(1+SUMPRODUCT($CN33:$CP33,'Conversion Tables'!$R$13:$T$13))</f>
        <v>1</v>
      </c>
      <c r="BV33" s="33">
        <f>(1+SUMPRODUCT(Benefits!$CQ33:$CS33,'Conversion Tables'!$U$13:$W$13))</f>
        <v>1</v>
      </c>
      <c r="BW33" s="34">
        <f>BT33*BU33*BV33*'Weighting Scale'!$D$13</f>
        <v>0</v>
      </c>
      <c r="BX33" s="33">
        <f>IFERROR(VLOOKUP(V33,'Conversion Tables'!$G$8:$N$12,5, FALSE)/'Conversion Tables'!$K$12*'Weighting Scale'!$D$6,0)</f>
        <v>0</v>
      </c>
      <c r="BY33" s="33">
        <f>(1+SUMPRODUCT($CN33:$CP33,'Conversion Tables'!$R$14:$T$14))</f>
        <v>1</v>
      </c>
      <c r="BZ33" s="33">
        <f>(1+SUMPRODUCT(Benefits!$CQ33:$CS33,'Conversion Tables'!$U$14:$W$14))</f>
        <v>1</v>
      </c>
      <c r="CA33" s="34">
        <f>BX33*BY33*BZ33*'Weighting Scale'!$D$16</f>
        <v>0</v>
      </c>
      <c r="CB33" s="33">
        <f>IFERROR(VLOOKUP(W33,'Conversion Tables'!$G$8:$N$12,6, FALSE)/'Conversion Tables'!$L$12*'Weighting Scale'!$D$6,0)</f>
        <v>0</v>
      </c>
      <c r="CC33" s="33">
        <f>(1+SUMPRODUCT($CN33:$CP33,'Conversion Tables'!$R$15:$T$15))</f>
        <v>1</v>
      </c>
      <c r="CD33" s="33">
        <f>(1+SUMPRODUCT(Benefits!$CQ33:$CS33,'Conversion Tables'!$U$15:$W$15))</f>
        <v>1</v>
      </c>
      <c r="CE33" s="34">
        <f>CB33*CC33*CD33*'Weighting Scale'!$D$17</f>
        <v>0</v>
      </c>
      <c r="CF33" s="33">
        <f>IFERROR(VLOOKUP(X33,'Conversion Tables'!$G$8:$N$12,7, FALSE)/'Conversion Tables'!$M$12*'Weighting Scale'!$D$6,0)</f>
        <v>0</v>
      </c>
      <c r="CG33" s="33">
        <f>(1+SUMPRODUCT($CN33:$CP33,'Conversion Tables'!$R$16:$T$16))</f>
        <v>1</v>
      </c>
      <c r="CH33" s="33">
        <f>(1+SUMPRODUCT(Benefits!$CQ33:$CS33,'Conversion Tables'!$U$16:$W$16))</f>
        <v>1</v>
      </c>
      <c r="CI33" s="34">
        <f>CF33*CG33*CH33*'Weighting Scale'!$D$18</f>
        <v>0</v>
      </c>
      <c r="CJ33" s="33">
        <f>IFERROR(VLOOKUP(Y33,'Conversion Tables'!$G$8:$N$12,8, FALSE)/'Conversion Tables'!$N$12*'Weighting Scale'!$D$6,0)</f>
        <v>0</v>
      </c>
      <c r="CK33" s="33">
        <f>(1+SUMPRODUCT($CN33:$CP33,'Conversion Tables'!$R$17:$T$17))</f>
        <v>1</v>
      </c>
      <c r="CL33" s="33">
        <f>(1+SUMPRODUCT(Benefits!$CQ33:$CS33,'Conversion Tables'!$U$17:$W$17))</f>
        <v>1</v>
      </c>
      <c r="CM33" s="34">
        <f>CJ33*CK33*CL33*'Weighting Scale'!$D$19</f>
        <v>0</v>
      </c>
      <c r="CN33" s="33">
        <f>IFERROR(VLOOKUP(Z33,'Conversion Tables'!$G$16:$M$20,2,FALSE)/'Conversion Tables'!H$20*'Conversion Tables'!H$21,0)</f>
        <v>0</v>
      </c>
      <c r="CO33" s="33">
        <f>IFERROR(VLOOKUP(AA33,'Conversion Tables'!$G$16:$M$20,3,FALSE)/'Conversion Tables'!I$20*'Conversion Tables'!I$21,0)</f>
        <v>0</v>
      </c>
      <c r="CP33" s="33">
        <f>IFERROR(VLOOKUP(AB33,'Conversion Tables'!$G$16:$M$20,4,FALSE)/'Conversion Tables'!J$20*'Conversion Tables'!J$21,0)</f>
        <v>0</v>
      </c>
      <c r="CQ33" s="33">
        <f>IFERROR(VLOOKUP(AC33,'Conversion Tables'!$G$16:$M$20,5,FALSE)/'Conversion Tables'!K$20*'Conversion Tables'!K$21,0)</f>
        <v>0</v>
      </c>
      <c r="CR33" s="33">
        <f>IFERROR(VLOOKUP(AD33,'Conversion Tables'!$G$16:$M$20,6,FALSE)/'Conversion Tables'!L$20*'Conversion Tables'!L$21,0)</f>
        <v>0</v>
      </c>
      <c r="CS33" s="33">
        <f>IFERROR(VLOOKUP(AE33,'Conversion Tables'!$G$16:$M$20,7,FALSE)/'Conversion Tables'!M$20*'Conversion Tables'!M$21,0)</f>
        <v>0</v>
      </c>
      <c r="CT33" s="34">
        <f t="shared" si="1"/>
        <v>0</v>
      </c>
      <c r="CU33" s="34">
        <f t="shared" si="14"/>
        <v>0</v>
      </c>
      <c r="CV33" s="34">
        <f t="shared" si="15"/>
        <v>0</v>
      </c>
      <c r="CW33" s="34">
        <f t="shared" si="16"/>
        <v>0</v>
      </c>
    </row>
    <row r="34" spans="1:101" x14ac:dyDescent="0.25">
      <c r="A34" s="147"/>
      <c r="B34" s="148"/>
      <c r="C34" s="149"/>
      <c r="D34" s="264"/>
      <c r="E34" s="267"/>
      <c r="F34" s="339"/>
      <c r="G34" s="210"/>
      <c r="H34" s="153"/>
      <c r="I34" s="152"/>
      <c r="J34" s="172"/>
      <c r="K34" s="152"/>
      <c r="L34" s="152"/>
      <c r="M34" s="172"/>
      <c r="N34" s="152"/>
      <c r="O34" s="152"/>
      <c r="P34" s="172"/>
      <c r="Q34" s="152"/>
      <c r="R34" s="172"/>
      <c r="S34" s="152"/>
      <c r="T34" s="152"/>
      <c r="U34" s="172"/>
      <c r="V34" s="152"/>
      <c r="W34" s="152"/>
      <c r="X34" s="152"/>
      <c r="Y34" s="149"/>
      <c r="Z34" s="153"/>
      <c r="AA34" s="152"/>
      <c r="AB34" s="152"/>
      <c r="AC34" s="152"/>
      <c r="AD34" s="152"/>
      <c r="AE34" s="154"/>
      <c r="AF34" s="36" t="str">
        <f t="shared" si="13"/>
        <v/>
      </c>
      <c r="AG34" s="242"/>
      <c r="AH34" s="242"/>
      <c r="AT34" s="33">
        <f>IFERROR(VLOOKUP(H34,'Conversion Tables'!$B$8:$E$32,2,FALSE),0)</f>
        <v>0</v>
      </c>
      <c r="AU34" s="33">
        <f>IFERROR(VLOOKUP(I34,'Conversion Tables'!$B$8:$E$32,2,FALSE),0)</f>
        <v>0</v>
      </c>
      <c r="AV34" s="33">
        <f>(AT34-AU34)/'Conversion Tables'!$C$32*'Weighting Scale'!$D$6</f>
        <v>0</v>
      </c>
      <c r="AW34" s="33">
        <f>(1+SUMPRODUCT($CN34:$CP34,'Conversion Tables'!$R$8:$T$8))</f>
        <v>1</v>
      </c>
      <c r="AX34" s="33">
        <f>(1+SUMPRODUCT(Benefits!$CQ34:$CS34,'Conversion Tables'!$U$8:$W$8))</f>
        <v>1</v>
      </c>
      <c r="AY34" s="34">
        <f>AV34*AW34*AX34*'Weighting Scale'!$D$10</f>
        <v>0</v>
      </c>
      <c r="AZ34" s="33">
        <f>IFERROR(VLOOKUP(K34,'Conversion Tables'!$B$8:$E$32,3,FALSE),0)</f>
        <v>0</v>
      </c>
      <c r="BA34" s="33">
        <f>IFERROR(VLOOKUP(L34,'Conversion Tables'!$B$8:$E$32,3,FALSE),0)</f>
        <v>0</v>
      </c>
      <c r="BB34" s="33">
        <f>(AZ34-BA34)/'Conversion Tables'!$D$32*'Weighting Scale'!$D$6</f>
        <v>0</v>
      </c>
      <c r="BC34" s="33">
        <f>(1+SUMPRODUCT($CN34:$CP34,'Conversion Tables'!$R$9:$T$9))</f>
        <v>1</v>
      </c>
      <c r="BD34" s="33">
        <f>(1+SUMPRODUCT(Benefits!$CQ34:$CS34,'Conversion Tables'!$U$9:$W$9))</f>
        <v>1</v>
      </c>
      <c r="BE34" s="34">
        <f>BB34*BC34*BD34*'Weighting Scale'!$D$11</f>
        <v>0</v>
      </c>
      <c r="BF34" s="33">
        <f>IFERROR(VLOOKUP(N34,'Conversion Tables'!$B$8:$E$32,4,FALSE),0)</f>
        <v>0</v>
      </c>
      <c r="BG34" s="33">
        <f>IFERROR(VLOOKUP(O34,'Conversion Tables'!$B$8:$E$32,4,FALSE),0)</f>
        <v>0</v>
      </c>
      <c r="BH34" s="33">
        <f>(BF34-BG34)/'Conversion Tables'!$E$32*'Weighting Scale'!$D$6</f>
        <v>0</v>
      </c>
      <c r="BI34" s="33">
        <f>(1+SUMPRODUCT($CN34:$CP34,'Conversion Tables'!$R$10:$T$10))</f>
        <v>1</v>
      </c>
      <c r="BJ34" s="33">
        <f>(1+SUMPRODUCT(Benefits!$CQ34:$CS34,'Conversion Tables'!$U$10:$W$10))</f>
        <v>1</v>
      </c>
      <c r="BK34" s="34">
        <f>BH34*BI34*BJ34*'Weighting Scale'!$D$12</f>
        <v>0</v>
      </c>
      <c r="BL34" s="33">
        <f>IFERROR(VLOOKUP(Q34,'Conversion Tables'!$G$8:$N$12,2, FALSE)/'Conversion Tables'!$H$12*'Weighting Scale'!$D$6,0)</f>
        <v>0</v>
      </c>
      <c r="BM34" s="33">
        <f>(1+SUMPRODUCT($CN34:$CP34,'Conversion Tables'!$R$11:$T$11))</f>
        <v>1</v>
      </c>
      <c r="BN34" s="33">
        <f>(1+SUMPRODUCT(Benefits!$CQ34:$CS34,'Conversion Tables'!$U$11:$W$11))</f>
        <v>1</v>
      </c>
      <c r="BO34" s="34">
        <f>BL34*BM34*BN34*'Weighting Scale'!$D$14</f>
        <v>0</v>
      </c>
      <c r="BP34" s="33">
        <f>IFERROR(VLOOKUP(S34,'Conversion Tables'!$G$8:$N$12,3, FALSE)/'Conversion Tables'!$I$12*'Weighting Scale'!$D$6,0)</f>
        <v>0</v>
      </c>
      <c r="BQ34" s="33">
        <f>(1+SUMPRODUCT($CN34:$CP34,'Conversion Tables'!$R$12:$T$12))</f>
        <v>1</v>
      </c>
      <c r="BR34" s="33">
        <f>(1+SUMPRODUCT(Benefits!$CQ34:$CS34,'Conversion Tables'!$U$12:$W$12))</f>
        <v>1</v>
      </c>
      <c r="BS34" s="34">
        <f>BP34*BQ34*BR34*'Weighting Scale'!$D$15</f>
        <v>0</v>
      </c>
      <c r="BT34" s="33">
        <f>IFERROR(VLOOKUP(T34,'Conversion Tables'!$G$8:$N$12,4, FALSE)/'Conversion Tables'!$J$12*'Weighting Scale'!$D$6,0)</f>
        <v>0</v>
      </c>
      <c r="BU34" s="33">
        <f>(1+SUMPRODUCT($CN34:$CP34,'Conversion Tables'!$R$13:$T$13))</f>
        <v>1</v>
      </c>
      <c r="BV34" s="33">
        <f>(1+SUMPRODUCT(Benefits!$CQ34:$CS34,'Conversion Tables'!$U$13:$W$13))</f>
        <v>1</v>
      </c>
      <c r="BW34" s="34">
        <f>BT34*BU34*BV34*'Weighting Scale'!$D$13</f>
        <v>0</v>
      </c>
      <c r="BX34" s="33">
        <f>IFERROR(VLOOKUP(V34,'Conversion Tables'!$G$8:$N$12,5, FALSE)/'Conversion Tables'!$K$12*'Weighting Scale'!$D$6,0)</f>
        <v>0</v>
      </c>
      <c r="BY34" s="33">
        <f>(1+SUMPRODUCT($CN34:$CP34,'Conversion Tables'!$R$14:$T$14))</f>
        <v>1</v>
      </c>
      <c r="BZ34" s="33">
        <f>(1+SUMPRODUCT(Benefits!$CQ34:$CS34,'Conversion Tables'!$U$14:$W$14))</f>
        <v>1</v>
      </c>
      <c r="CA34" s="34">
        <f>BX34*BY34*BZ34*'Weighting Scale'!$D$16</f>
        <v>0</v>
      </c>
      <c r="CB34" s="33">
        <f>IFERROR(VLOOKUP(W34,'Conversion Tables'!$G$8:$N$12,6, FALSE)/'Conversion Tables'!$L$12*'Weighting Scale'!$D$6,0)</f>
        <v>0</v>
      </c>
      <c r="CC34" s="33">
        <f>(1+SUMPRODUCT($CN34:$CP34,'Conversion Tables'!$R$15:$T$15))</f>
        <v>1</v>
      </c>
      <c r="CD34" s="33">
        <f>(1+SUMPRODUCT(Benefits!$CQ34:$CS34,'Conversion Tables'!$U$15:$W$15))</f>
        <v>1</v>
      </c>
      <c r="CE34" s="34">
        <f>CB34*CC34*CD34*'Weighting Scale'!$D$17</f>
        <v>0</v>
      </c>
      <c r="CF34" s="33">
        <f>IFERROR(VLOOKUP(X34,'Conversion Tables'!$G$8:$N$12,7, FALSE)/'Conversion Tables'!$M$12*'Weighting Scale'!$D$6,0)</f>
        <v>0</v>
      </c>
      <c r="CG34" s="33">
        <f>(1+SUMPRODUCT($CN34:$CP34,'Conversion Tables'!$R$16:$T$16))</f>
        <v>1</v>
      </c>
      <c r="CH34" s="33">
        <f>(1+SUMPRODUCT(Benefits!$CQ34:$CS34,'Conversion Tables'!$U$16:$W$16))</f>
        <v>1</v>
      </c>
      <c r="CI34" s="34">
        <f>CF34*CG34*CH34*'Weighting Scale'!$D$18</f>
        <v>0</v>
      </c>
      <c r="CJ34" s="33">
        <f>IFERROR(VLOOKUP(Y34,'Conversion Tables'!$G$8:$N$12,8, FALSE)/'Conversion Tables'!$N$12*'Weighting Scale'!$D$6,0)</f>
        <v>0</v>
      </c>
      <c r="CK34" s="33">
        <f>(1+SUMPRODUCT($CN34:$CP34,'Conversion Tables'!$R$17:$T$17))</f>
        <v>1</v>
      </c>
      <c r="CL34" s="33">
        <f>(1+SUMPRODUCT(Benefits!$CQ34:$CS34,'Conversion Tables'!$U$17:$W$17))</f>
        <v>1</v>
      </c>
      <c r="CM34" s="34">
        <f>CJ34*CK34*CL34*'Weighting Scale'!$D$19</f>
        <v>0</v>
      </c>
      <c r="CN34" s="33">
        <f>IFERROR(VLOOKUP(Z34,'Conversion Tables'!$G$16:$M$20,2,FALSE)/'Conversion Tables'!H$20*'Conversion Tables'!H$21,0)</f>
        <v>0</v>
      </c>
      <c r="CO34" s="33">
        <f>IFERROR(VLOOKUP(AA34,'Conversion Tables'!$G$16:$M$20,3,FALSE)/'Conversion Tables'!I$20*'Conversion Tables'!I$21,0)</f>
        <v>0</v>
      </c>
      <c r="CP34" s="33">
        <f>IFERROR(VLOOKUP(AB34,'Conversion Tables'!$G$16:$M$20,4,FALSE)/'Conversion Tables'!J$20*'Conversion Tables'!J$21,0)</f>
        <v>0</v>
      </c>
      <c r="CQ34" s="33">
        <f>IFERROR(VLOOKUP(AC34,'Conversion Tables'!$G$16:$M$20,5,FALSE)/'Conversion Tables'!K$20*'Conversion Tables'!K$21,0)</f>
        <v>0</v>
      </c>
      <c r="CR34" s="33">
        <f>IFERROR(VLOOKUP(AD34,'Conversion Tables'!$G$16:$M$20,6,FALSE)/'Conversion Tables'!L$20*'Conversion Tables'!L$21,0)</f>
        <v>0</v>
      </c>
      <c r="CS34" s="33">
        <f>IFERROR(VLOOKUP(AE34,'Conversion Tables'!$G$16:$M$20,7,FALSE)/'Conversion Tables'!M$20*'Conversion Tables'!M$21,0)</f>
        <v>0</v>
      </c>
      <c r="CT34" s="34">
        <f t="shared" si="1"/>
        <v>0</v>
      </c>
      <c r="CU34" s="34">
        <f t="shared" si="14"/>
        <v>0</v>
      </c>
      <c r="CV34" s="34">
        <f t="shared" si="15"/>
        <v>0</v>
      </c>
      <c r="CW34" s="34">
        <f t="shared" si="16"/>
        <v>0</v>
      </c>
    </row>
    <row r="35" spans="1:101" x14ac:dyDescent="0.25">
      <c r="A35" s="147"/>
      <c r="B35" s="148"/>
      <c r="C35" s="149"/>
      <c r="D35" s="264"/>
      <c r="E35" s="267"/>
      <c r="F35" s="339"/>
      <c r="G35" s="210"/>
      <c r="H35" s="153"/>
      <c r="I35" s="152"/>
      <c r="J35" s="172"/>
      <c r="K35" s="152"/>
      <c r="L35" s="152"/>
      <c r="M35" s="172"/>
      <c r="N35" s="152"/>
      <c r="O35" s="152"/>
      <c r="P35" s="172"/>
      <c r="Q35" s="152"/>
      <c r="R35" s="172"/>
      <c r="S35" s="152"/>
      <c r="T35" s="152"/>
      <c r="U35" s="172"/>
      <c r="V35" s="152"/>
      <c r="W35" s="152"/>
      <c r="X35" s="152"/>
      <c r="Y35" s="149"/>
      <c r="Z35" s="153"/>
      <c r="AA35" s="152"/>
      <c r="AB35" s="152"/>
      <c r="AC35" s="152"/>
      <c r="AD35" s="152"/>
      <c r="AE35" s="154"/>
      <c r="AF35" s="36" t="str">
        <f t="shared" si="13"/>
        <v/>
      </c>
      <c r="AG35" s="242"/>
      <c r="AH35" s="242"/>
      <c r="AT35" s="33">
        <f>IFERROR(VLOOKUP(H35,'Conversion Tables'!$B$8:$E$32,2,FALSE),0)</f>
        <v>0</v>
      </c>
      <c r="AU35" s="33">
        <f>IFERROR(VLOOKUP(I35,'Conversion Tables'!$B$8:$E$32,2,FALSE),0)</f>
        <v>0</v>
      </c>
      <c r="AV35" s="33">
        <f>(AT35-AU35)/'Conversion Tables'!$C$32*'Weighting Scale'!$D$6</f>
        <v>0</v>
      </c>
      <c r="AW35" s="33">
        <f>(1+SUMPRODUCT($CN35:$CP35,'Conversion Tables'!$R$8:$T$8))</f>
        <v>1</v>
      </c>
      <c r="AX35" s="33">
        <f>(1+SUMPRODUCT(Benefits!$CQ35:$CS35,'Conversion Tables'!$U$8:$W$8))</f>
        <v>1</v>
      </c>
      <c r="AY35" s="34">
        <f>AV35*AW35*AX35*'Weighting Scale'!$D$10</f>
        <v>0</v>
      </c>
      <c r="AZ35" s="33">
        <f>IFERROR(VLOOKUP(K35,'Conversion Tables'!$B$8:$E$32,3,FALSE),0)</f>
        <v>0</v>
      </c>
      <c r="BA35" s="33">
        <f>IFERROR(VLOOKUP(L35,'Conversion Tables'!$B$8:$E$32,3,FALSE),0)</f>
        <v>0</v>
      </c>
      <c r="BB35" s="33">
        <f>(AZ35-BA35)/'Conversion Tables'!$D$32*'Weighting Scale'!$D$6</f>
        <v>0</v>
      </c>
      <c r="BC35" s="33">
        <f>(1+SUMPRODUCT($CN35:$CP35,'Conversion Tables'!$R$9:$T$9))</f>
        <v>1</v>
      </c>
      <c r="BD35" s="33">
        <f>(1+SUMPRODUCT(Benefits!$CQ35:$CS35,'Conversion Tables'!$U$9:$W$9))</f>
        <v>1</v>
      </c>
      <c r="BE35" s="34">
        <f>BB35*BC35*BD35*'Weighting Scale'!$D$11</f>
        <v>0</v>
      </c>
      <c r="BF35" s="33">
        <f>IFERROR(VLOOKUP(N35,'Conversion Tables'!$B$8:$E$32,4,FALSE),0)</f>
        <v>0</v>
      </c>
      <c r="BG35" s="33">
        <f>IFERROR(VLOOKUP(O35,'Conversion Tables'!$B$8:$E$32,4,FALSE),0)</f>
        <v>0</v>
      </c>
      <c r="BH35" s="33">
        <f>(BF35-BG35)/'Conversion Tables'!$E$32*'Weighting Scale'!$D$6</f>
        <v>0</v>
      </c>
      <c r="BI35" s="33">
        <f>(1+SUMPRODUCT($CN35:$CP35,'Conversion Tables'!$R$10:$T$10))</f>
        <v>1</v>
      </c>
      <c r="BJ35" s="33">
        <f>(1+SUMPRODUCT(Benefits!$CQ35:$CS35,'Conversion Tables'!$U$10:$W$10))</f>
        <v>1</v>
      </c>
      <c r="BK35" s="34">
        <f>BH35*BI35*BJ35*'Weighting Scale'!$D$12</f>
        <v>0</v>
      </c>
      <c r="BL35" s="33">
        <f>IFERROR(VLOOKUP(Q35,'Conversion Tables'!$G$8:$N$12,2, FALSE)/'Conversion Tables'!$H$12*'Weighting Scale'!$D$6,0)</f>
        <v>0</v>
      </c>
      <c r="BM35" s="33">
        <f>(1+SUMPRODUCT($CN35:$CP35,'Conversion Tables'!$R$11:$T$11))</f>
        <v>1</v>
      </c>
      <c r="BN35" s="33">
        <f>(1+SUMPRODUCT(Benefits!$CQ35:$CS35,'Conversion Tables'!$U$11:$W$11))</f>
        <v>1</v>
      </c>
      <c r="BO35" s="34">
        <f>BL35*BM35*BN35*'Weighting Scale'!$D$14</f>
        <v>0</v>
      </c>
      <c r="BP35" s="33">
        <f>IFERROR(VLOOKUP(S35,'Conversion Tables'!$G$8:$N$12,3, FALSE)/'Conversion Tables'!$I$12*'Weighting Scale'!$D$6,0)</f>
        <v>0</v>
      </c>
      <c r="BQ35" s="33">
        <f>(1+SUMPRODUCT($CN35:$CP35,'Conversion Tables'!$R$12:$T$12))</f>
        <v>1</v>
      </c>
      <c r="BR35" s="33">
        <f>(1+SUMPRODUCT(Benefits!$CQ35:$CS35,'Conversion Tables'!$U$12:$W$12))</f>
        <v>1</v>
      </c>
      <c r="BS35" s="34">
        <f>BP35*BQ35*BR35*'Weighting Scale'!$D$15</f>
        <v>0</v>
      </c>
      <c r="BT35" s="33">
        <f>IFERROR(VLOOKUP(T35,'Conversion Tables'!$G$8:$N$12,4, FALSE)/'Conversion Tables'!$J$12*'Weighting Scale'!$D$6,0)</f>
        <v>0</v>
      </c>
      <c r="BU35" s="33">
        <f>(1+SUMPRODUCT($CN35:$CP35,'Conversion Tables'!$R$13:$T$13))</f>
        <v>1</v>
      </c>
      <c r="BV35" s="33">
        <f>(1+SUMPRODUCT(Benefits!$CQ35:$CS35,'Conversion Tables'!$U$13:$W$13))</f>
        <v>1</v>
      </c>
      <c r="BW35" s="34">
        <f>BT35*BU35*BV35*'Weighting Scale'!$D$13</f>
        <v>0</v>
      </c>
      <c r="BX35" s="33">
        <f>IFERROR(VLOOKUP(V35,'Conversion Tables'!$G$8:$N$12,5, FALSE)/'Conversion Tables'!$K$12*'Weighting Scale'!$D$6,0)</f>
        <v>0</v>
      </c>
      <c r="BY35" s="33">
        <f>(1+SUMPRODUCT($CN35:$CP35,'Conversion Tables'!$R$14:$T$14))</f>
        <v>1</v>
      </c>
      <c r="BZ35" s="33">
        <f>(1+SUMPRODUCT(Benefits!$CQ35:$CS35,'Conversion Tables'!$U$14:$W$14))</f>
        <v>1</v>
      </c>
      <c r="CA35" s="34">
        <f>BX35*BY35*BZ35*'Weighting Scale'!$D$16</f>
        <v>0</v>
      </c>
      <c r="CB35" s="33">
        <f>IFERROR(VLOOKUP(W35,'Conversion Tables'!$G$8:$N$12,6, FALSE)/'Conversion Tables'!$L$12*'Weighting Scale'!$D$6,0)</f>
        <v>0</v>
      </c>
      <c r="CC35" s="33">
        <f>(1+SUMPRODUCT($CN35:$CP35,'Conversion Tables'!$R$15:$T$15))</f>
        <v>1</v>
      </c>
      <c r="CD35" s="33">
        <f>(1+SUMPRODUCT(Benefits!$CQ35:$CS35,'Conversion Tables'!$U$15:$W$15))</f>
        <v>1</v>
      </c>
      <c r="CE35" s="34">
        <f>CB35*CC35*CD35*'Weighting Scale'!$D$17</f>
        <v>0</v>
      </c>
      <c r="CF35" s="33">
        <f>IFERROR(VLOOKUP(X35,'Conversion Tables'!$G$8:$N$12,7, FALSE)/'Conversion Tables'!$M$12*'Weighting Scale'!$D$6,0)</f>
        <v>0</v>
      </c>
      <c r="CG35" s="33">
        <f>(1+SUMPRODUCT($CN35:$CP35,'Conversion Tables'!$R$16:$T$16))</f>
        <v>1</v>
      </c>
      <c r="CH35" s="33">
        <f>(1+SUMPRODUCT(Benefits!$CQ35:$CS35,'Conversion Tables'!$U$16:$W$16))</f>
        <v>1</v>
      </c>
      <c r="CI35" s="34">
        <f>CF35*CG35*CH35*'Weighting Scale'!$D$18</f>
        <v>0</v>
      </c>
      <c r="CJ35" s="33">
        <f>IFERROR(VLOOKUP(Y35,'Conversion Tables'!$G$8:$N$12,8, FALSE)/'Conversion Tables'!$N$12*'Weighting Scale'!$D$6,0)</f>
        <v>0</v>
      </c>
      <c r="CK35" s="33">
        <f>(1+SUMPRODUCT($CN35:$CP35,'Conversion Tables'!$R$17:$T$17))</f>
        <v>1</v>
      </c>
      <c r="CL35" s="33">
        <f>(1+SUMPRODUCT(Benefits!$CQ35:$CS35,'Conversion Tables'!$U$17:$W$17))</f>
        <v>1</v>
      </c>
      <c r="CM35" s="34">
        <f>CJ35*CK35*CL35*'Weighting Scale'!$D$19</f>
        <v>0</v>
      </c>
      <c r="CN35" s="33">
        <f>IFERROR(VLOOKUP(Z35,'Conversion Tables'!$G$16:$M$20,2,FALSE)/'Conversion Tables'!H$20*'Conversion Tables'!H$21,0)</f>
        <v>0</v>
      </c>
      <c r="CO35" s="33">
        <f>IFERROR(VLOOKUP(AA35,'Conversion Tables'!$G$16:$M$20,3,FALSE)/'Conversion Tables'!I$20*'Conversion Tables'!I$21,0)</f>
        <v>0</v>
      </c>
      <c r="CP35" s="33">
        <f>IFERROR(VLOOKUP(AB35,'Conversion Tables'!$G$16:$M$20,4,FALSE)/'Conversion Tables'!J$20*'Conversion Tables'!J$21,0)</f>
        <v>0</v>
      </c>
      <c r="CQ35" s="33">
        <f>IFERROR(VLOOKUP(AC35,'Conversion Tables'!$G$16:$M$20,5,FALSE)/'Conversion Tables'!K$20*'Conversion Tables'!K$21,0)</f>
        <v>0</v>
      </c>
      <c r="CR35" s="33">
        <f>IFERROR(VLOOKUP(AD35,'Conversion Tables'!$G$16:$M$20,6,FALSE)/'Conversion Tables'!L$20*'Conversion Tables'!L$21,0)</f>
        <v>0</v>
      </c>
      <c r="CS35" s="33">
        <f>IFERROR(VLOOKUP(AE35,'Conversion Tables'!$G$16:$M$20,7,FALSE)/'Conversion Tables'!M$20*'Conversion Tables'!M$21,0)</f>
        <v>0</v>
      </c>
      <c r="CT35" s="34">
        <f t="shared" si="1"/>
        <v>0</v>
      </c>
      <c r="CU35" s="34">
        <f t="shared" si="14"/>
        <v>0</v>
      </c>
      <c r="CV35" s="34">
        <f t="shared" si="15"/>
        <v>0</v>
      </c>
      <c r="CW35" s="34">
        <f t="shared" si="16"/>
        <v>0</v>
      </c>
    </row>
    <row r="36" spans="1:101" x14ac:dyDescent="0.25">
      <c r="A36" s="147"/>
      <c r="B36" s="148"/>
      <c r="C36" s="149"/>
      <c r="D36" s="264"/>
      <c r="E36" s="267"/>
      <c r="F36" s="339"/>
      <c r="G36" s="210"/>
      <c r="H36" s="153"/>
      <c r="I36" s="152"/>
      <c r="J36" s="172"/>
      <c r="K36" s="152"/>
      <c r="L36" s="152"/>
      <c r="M36" s="172"/>
      <c r="N36" s="152"/>
      <c r="O36" s="152"/>
      <c r="P36" s="172"/>
      <c r="Q36" s="152"/>
      <c r="R36" s="172"/>
      <c r="S36" s="152"/>
      <c r="T36" s="152"/>
      <c r="U36" s="172"/>
      <c r="V36" s="152"/>
      <c r="W36" s="152"/>
      <c r="X36" s="152"/>
      <c r="Y36" s="149"/>
      <c r="Z36" s="153"/>
      <c r="AA36" s="152"/>
      <c r="AB36" s="152"/>
      <c r="AC36" s="152"/>
      <c r="AD36" s="152"/>
      <c r="AE36" s="154"/>
      <c r="AF36" s="36" t="str">
        <f t="shared" si="13"/>
        <v/>
      </c>
      <c r="AG36" s="242"/>
      <c r="AH36" s="242"/>
      <c r="AT36" s="33">
        <f>IFERROR(VLOOKUP(H36,'Conversion Tables'!$B$8:$E$32,2,FALSE),0)</f>
        <v>0</v>
      </c>
      <c r="AU36" s="33">
        <f>IFERROR(VLOOKUP(I36,'Conversion Tables'!$B$8:$E$32,2,FALSE),0)</f>
        <v>0</v>
      </c>
      <c r="AV36" s="33">
        <f>(AT36-AU36)/'Conversion Tables'!$C$32*'Weighting Scale'!$D$6</f>
        <v>0</v>
      </c>
      <c r="AW36" s="33">
        <f>(1+SUMPRODUCT($CN36:$CP36,'Conversion Tables'!$R$8:$T$8))</f>
        <v>1</v>
      </c>
      <c r="AX36" s="33">
        <f>(1+SUMPRODUCT(Benefits!$CQ36:$CS36,'Conversion Tables'!$U$8:$W$8))</f>
        <v>1</v>
      </c>
      <c r="AY36" s="34">
        <f>AV36*AW36*AX36*'Weighting Scale'!$D$10</f>
        <v>0</v>
      </c>
      <c r="AZ36" s="33">
        <f>IFERROR(VLOOKUP(K36,'Conversion Tables'!$B$8:$E$32,3,FALSE),0)</f>
        <v>0</v>
      </c>
      <c r="BA36" s="33">
        <f>IFERROR(VLOOKUP(L36,'Conversion Tables'!$B$8:$E$32,3,FALSE),0)</f>
        <v>0</v>
      </c>
      <c r="BB36" s="33">
        <f>(AZ36-BA36)/'Conversion Tables'!$D$32*'Weighting Scale'!$D$6</f>
        <v>0</v>
      </c>
      <c r="BC36" s="33">
        <f>(1+SUMPRODUCT($CN36:$CP36,'Conversion Tables'!$R$9:$T$9))</f>
        <v>1</v>
      </c>
      <c r="BD36" s="33">
        <f>(1+SUMPRODUCT(Benefits!$CQ36:$CS36,'Conversion Tables'!$U$9:$W$9))</f>
        <v>1</v>
      </c>
      <c r="BE36" s="34">
        <f>BB36*BC36*BD36*'Weighting Scale'!$D$11</f>
        <v>0</v>
      </c>
      <c r="BF36" s="33">
        <f>IFERROR(VLOOKUP(N36,'Conversion Tables'!$B$8:$E$32,4,FALSE),0)</f>
        <v>0</v>
      </c>
      <c r="BG36" s="33">
        <f>IFERROR(VLOOKUP(O36,'Conversion Tables'!$B$8:$E$32,4,FALSE),0)</f>
        <v>0</v>
      </c>
      <c r="BH36" s="33">
        <f>(BF36-BG36)/'Conversion Tables'!$E$32*'Weighting Scale'!$D$6</f>
        <v>0</v>
      </c>
      <c r="BI36" s="33">
        <f>(1+SUMPRODUCT($CN36:$CP36,'Conversion Tables'!$R$10:$T$10))</f>
        <v>1</v>
      </c>
      <c r="BJ36" s="33">
        <f>(1+SUMPRODUCT(Benefits!$CQ36:$CS36,'Conversion Tables'!$U$10:$W$10))</f>
        <v>1</v>
      </c>
      <c r="BK36" s="34">
        <f>BH36*BI36*BJ36*'Weighting Scale'!$D$12</f>
        <v>0</v>
      </c>
      <c r="BL36" s="33">
        <f>IFERROR(VLOOKUP(Q36,'Conversion Tables'!$G$8:$N$12,2, FALSE)/'Conversion Tables'!$H$12*'Weighting Scale'!$D$6,0)</f>
        <v>0</v>
      </c>
      <c r="BM36" s="33">
        <f>(1+SUMPRODUCT($CN36:$CP36,'Conversion Tables'!$R$11:$T$11))</f>
        <v>1</v>
      </c>
      <c r="BN36" s="33">
        <f>(1+SUMPRODUCT(Benefits!$CQ36:$CS36,'Conversion Tables'!$U$11:$W$11))</f>
        <v>1</v>
      </c>
      <c r="BO36" s="34">
        <f>BL36*BM36*BN36*'Weighting Scale'!$D$14</f>
        <v>0</v>
      </c>
      <c r="BP36" s="33">
        <f>IFERROR(VLOOKUP(S36,'Conversion Tables'!$G$8:$N$12,3, FALSE)/'Conversion Tables'!$I$12*'Weighting Scale'!$D$6,0)</f>
        <v>0</v>
      </c>
      <c r="BQ36" s="33">
        <f>(1+SUMPRODUCT($CN36:$CP36,'Conversion Tables'!$R$12:$T$12))</f>
        <v>1</v>
      </c>
      <c r="BR36" s="33">
        <f>(1+SUMPRODUCT(Benefits!$CQ36:$CS36,'Conversion Tables'!$U$12:$W$12))</f>
        <v>1</v>
      </c>
      <c r="BS36" s="34">
        <f>BP36*BQ36*BR36*'Weighting Scale'!$D$15</f>
        <v>0</v>
      </c>
      <c r="BT36" s="33">
        <f>IFERROR(VLOOKUP(T36,'Conversion Tables'!$G$8:$N$12,4, FALSE)/'Conversion Tables'!$J$12*'Weighting Scale'!$D$6,0)</f>
        <v>0</v>
      </c>
      <c r="BU36" s="33">
        <f>(1+SUMPRODUCT($CN36:$CP36,'Conversion Tables'!$R$13:$T$13))</f>
        <v>1</v>
      </c>
      <c r="BV36" s="33">
        <f>(1+SUMPRODUCT(Benefits!$CQ36:$CS36,'Conversion Tables'!$U$13:$W$13))</f>
        <v>1</v>
      </c>
      <c r="BW36" s="34">
        <f>BT36*BU36*BV36*'Weighting Scale'!$D$13</f>
        <v>0</v>
      </c>
      <c r="BX36" s="33">
        <f>IFERROR(VLOOKUP(V36,'Conversion Tables'!$G$8:$N$12,5, FALSE)/'Conversion Tables'!$K$12*'Weighting Scale'!$D$6,0)</f>
        <v>0</v>
      </c>
      <c r="BY36" s="33">
        <f>(1+SUMPRODUCT($CN36:$CP36,'Conversion Tables'!$R$14:$T$14))</f>
        <v>1</v>
      </c>
      <c r="BZ36" s="33">
        <f>(1+SUMPRODUCT(Benefits!$CQ36:$CS36,'Conversion Tables'!$U$14:$W$14))</f>
        <v>1</v>
      </c>
      <c r="CA36" s="34">
        <f>BX36*BY36*BZ36*'Weighting Scale'!$D$16</f>
        <v>0</v>
      </c>
      <c r="CB36" s="33">
        <f>IFERROR(VLOOKUP(W36,'Conversion Tables'!$G$8:$N$12,6, FALSE)/'Conversion Tables'!$L$12*'Weighting Scale'!$D$6,0)</f>
        <v>0</v>
      </c>
      <c r="CC36" s="33">
        <f>(1+SUMPRODUCT($CN36:$CP36,'Conversion Tables'!$R$15:$T$15))</f>
        <v>1</v>
      </c>
      <c r="CD36" s="33">
        <f>(1+SUMPRODUCT(Benefits!$CQ36:$CS36,'Conversion Tables'!$U$15:$W$15))</f>
        <v>1</v>
      </c>
      <c r="CE36" s="34">
        <f>CB36*CC36*CD36*'Weighting Scale'!$D$17</f>
        <v>0</v>
      </c>
      <c r="CF36" s="33">
        <f>IFERROR(VLOOKUP(X36,'Conversion Tables'!$G$8:$N$12,7, FALSE)/'Conversion Tables'!$M$12*'Weighting Scale'!$D$6,0)</f>
        <v>0</v>
      </c>
      <c r="CG36" s="33">
        <f>(1+SUMPRODUCT($CN36:$CP36,'Conversion Tables'!$R$16:$T$16))</f>
        <v>1</v>
      </c>
      <c r="CH36" s="33">
        <f>(1+SUMPRODUCT(Benefits!$CQ36:$CS36,'Conversion Tables'!$U$16:$W$16))</f>
        <v>1</v>
      </c>
      <c r="CI36" s="34">
        <f>CF36*CG36*CH36*'Weighting Scale'!$D$18</f>
        <v>0</v>
      </c>
      <c r="CJ36" s="33">
        <f>IFERROR(VLOOKUP(Y36,'Conversion Tables'!$G$8:$N$12,8, FALSE)/'Conversion Tables'!$N$12*'Weighting Scale'!$D$6,0)</f>
        <v>0</v>
      </c>
      <c r="CK36" s="33">
        <f>(1+SUMPRODUCT($CN36:$CP36,'Conversion Tables'!$R$17:$T$17))</f>
        <v>1</v>
      </c>
      <c r="CL36" s="33">
        <f>(1+SUMPRODUCT(Benefits!$CQ36:$CS36,'Conversion Tables'!$U$17:$W$17))</f>
        <v>1</v>
      </c>
      <c r="CM36" s="34">
        <f>CJ36*CK36*CL36*'Weighting Scale'!$D$19</f>
        <v>0</v>
      </c>
      <c r="CN36" s="33">
        <f>IFERROR(VLOOKUP(Z36,'Conversion Tables'!$G$16:$M$20,2,FALSE)/'Conversion Tables'!H$20*'Conversion Tables'!H$21,0)</f>
        <v>0</v>
      </c>
      <c r="CO36" s="33">
        <f>IFERROR(VLOOKUP(AA36,'Conversion Tables'!$G$16:$M$20,3,FALSE)/'Conversion Tables'!I$20*'Conversion Tables'!I$21,0)</f>
        <v>0</v>
      </c>
      <c r="CP36" s="33">
        <f>IFERROR(VLOOKUP(AB36,'Conversion Tables'!$G$16:$M$20,4,FALSE)/'Conversion Tables'!J$20*'Conversion Tables'!J$21,0)</f>
        <v>0</v>
      </c>
      <c r="CQ36" s="33">
        <f>IFERROR(VLOOKUP(AC36,'Conversion Tables'!$G$16:$M$20,5,FALSE)/'Conversion Tables'!K$20*'Conversion Tables'!K$21,0)</f>
        <v>0</v>
      </c>
      <c r="CR36" s="33">
        <f>IFERROR(VLOOKUP(AD36,'Conversion Tables'!$G$16:$M$20,6,FALSE)/'Conversion Tables'!L$20*'Conversion Tables'!L$21,0)</f>
        <v>0</v>
      </c>
      <c r="CS36" s="33">
        <f>IFERROR(VLOOKUP(AE36,'Conversion Tables'!$G$16:$M$20,7,FALSE)/'Conversion Tables'!M$20*'Conversion Tables'!M$21,0)</f>
        <v>0</v>
      </c>
      <c r="CT36" s="34">
        <f t="shared" si="1"/>
        <v>0</v>
      </c>
      <c r="CU36" s="34">
        <f t="shared" si="14"/>
        <v>0</v>
      </c>
      <c r="CV36" s="34">
        <f t="shared" si="15"/>
        <v>0</v>
      </c>
      <c r="CW36" s="34">
        <f t="shared" si="16"/>
        <v>0</v>
      </c>
    </row>
    <row r="37" spans="1:101" x14ac:dyDescent="0.25">
      <c r="A37" s="147"/>
      <c r="B37" s="148"/>
      <c r="C37" s="149"/>
      <c r="D37" s="264"/>
      <c r="E37" s="267"/>
      <c r="F37" s="339"/>
      <c r="G37" s="210"/>
      <c r="H37" s="153"/>
      <c r="I37" s="152"/>
      <c r="J37" s="172"/>
      <c r="K37" s="152"/>
      <c r="L37" s="152"/>
      <c r="M37" s="172"/>
      <c r="N37" s="152"/>
      <c r="O37" s="152"/>
      <c r="P37" s="172"/>
      <c r="Q37" s="152"/>
      <c r="R37" s="172"/>
      <c r="S37" s="152"/>
      <c r="T37" s="152"/>
      <c r="U37" s="172"/>
      <c r="V37" s="152"/>
      <c r="W37" s="152"/>
      <c r="X37" s="152"/>
      <c r="Y37" s="149"/>
      <c r="Z37" s="153"/>
      <c r="AA37" s="152"/>
      <c r="AB37" s="152"/>
      <c r="AC37" s="152"/>
      <c r="AD37" s="152"/>
      <c r="AE37" s="154"/>
      <c r="AF37" s="36" t="str">
        <f t="shared" si="13"/>
        <v/>
      </c>
      <c r="AG37" s="242"/>
      <c r="AH37" s="242"/>
      <c r="AT37" s="33">
        <f>IFERROR(VLOOKUP(H37,'Conversion Tables'!$B$8:$E$32,2,FALSE),0)</f>
        <v>0</v>
      </c>
      <c r="AU37" s="33">
        <f>IFERROR(VLOOKUP(I37,'Conversion Tables'!$B$8:$E$32,2,FALSE),0)</f>
        <v>0</v>
      </c>
      <c r="AV37" s="33">
        <f>(AT37-AU37)/'Conversion Tables'!$C$32*'Weighting Scale'!$D$6</f>
        <v>0</v>
      </c>
      <c r="AW37" s="33">
        <f>(1+SUMPRODUCT($CN37:$CP37,'Conversion Tables'!$R$8:$T$8))</f>
        <v>1</v>
      </c>
      <c r="AX37" s="33">
        <f>(1+SUMPRODUCT(Benefits!$CQ37:$CS37,'Conversion Tables'!$U$8:$W$8))</f>
        <v>1</v>
      </c>
      <c r="AY37" s="34">
        <f>AV37*AW37*AX37*'Weighting Scale'!$D$10</f>
        <v>0</v>
      </c>
      <c r="AZ37" s="33">
        <f>IFERROR(VLOOKUP(K37,'Conversion Tables'!$B$8:$E$32,3,FALSE),0)</f>
        <v>0</v>
      </c>
      <c r="BA37" s="33">
        <f>IFERROR(VLOOKUP(L37,'Conversion Tables'!$B$8:$E$32,3,FALSE),0)</f>
        <v>0</v>
      </c>
      <c r="BB37" s="33">
        <f>(AZ37-BA37)/'Conversion Tables'!$D$32*'Weighting Scale'!$D$6</f>
        <v>0</v>
      </c>
      <c r="BC37" s="33">
        <f>(1+SUMPRODUCT($CN37:$CP37,'Conversion Tables'!$R$9:$T$9))</f>
        <v>1</v>
      </c>
      <c r="BD37" s="33">
        <f>(1+SUMPRODUCT(Benefits!$CQ37:$CS37,'Conversion Tables'!$U$9:$W$9))</f>
        <v>1</v>
      </c>
      <c r="BE37" s="34">
        <f>BB37*BC37*BD37*'Weighting Scale'!$D$11</f>
        <v>0</v>
      </c>
      <c r="BF37" s="33">
        <f>IFERROR(VLOOKUP(N37,'Conversion Tables'!$B$8:$E$32,4,FALSE),0)</f>
        <v>0</v>
      </c>
      <c r="BG37" s="33">
        <f>IFERROR(VLOOKUP(O37,'Conversion Tables'!$B$8:$E$32,4,FALSE),0)</f>
        <v>0</v>
      </c>
      <c r="BH37" s="33">
        <f>(BF37-BG37)/'Conversion Tables'!$E$32*'Weighting Scale'!$D$6</f>
        <v>0</v>
      </c>
      <c r="BI37" s="33">
        <f>(1+SUMPRODUCT($CN37:$CP37,'Conversion Tables'!$R$10:$T$10))</f>
        <v>1</v>
      </c>
      <c r="BJ37" s="33">
        <f>(1+SUMPRODUCT(Benefits!$CQ37:$CS37,'Conversion Tables'!$U$10:$W$10))</f>
        <v>1</v>
      </c>
      <c r="BK37" s="34">
        <f>BH37*BI37*BJ37*'Weighting Scale'!$D$12</f>
        <v>0</v>
      </c>
      <c r="BL37" s="33">
        <f>IFERROR(VLOOKUP(Q37,'Conversion Tables'!$G$8:$N$12,2, FALSE)/'Conversion Tables'!$H$12*'Weighting Scale'!$D$6,0)</f>
        <v>0</v>
      </c>
      <c r="BM37" s="33">
        <f>(1+SUMPRODUCT($CN37:$CP37,'Conversion Tables'!$R$11:$T$11))</f>
        <v>1</v>
      </c>
      <c r="BN37" s="33">
        <f>(1+SUMPRODUCT(Benefits!$CQ37:$CS37,'Conversion Tables'!$U$11:$W$11))</f>
        <v>1</v>
      </c>
      <c r="BO37" s="34">
        <f>BL37*BM37*BN37*'Weighting Scale'!$D$14</f>
        <v>0</v>
      </c>
      <c r="BP37" s="33">
        <f>IFERROR(VLOOKUP(S37,'Conversion Tables'!$G$8:$N$12,3, FALSE)/'Conversion Tables'!$I$12*'Weighting Scale'!$D$6,0)</f>
        <v>0</v>
      </c>
      <c r="BQ37" s="33">
        <f>(1+SUMPRODUCT($CN37:$CP37,'Conversion Tables'!$R$12:$T$12))</f>
        <v>1</v>
      </c>
      <c r="BR37" s="33">
        <f>(1+SUMPRODUCT(Benefits!$CQ37:$CS37,'Conversion Tables'!$U$12:$W$12))</f>
        <v>1</v>
      </c>
      <c r="BS37" s="34">
        <f>BP37*BQ37*BR37*'Weighting Scale'!$D$15</f>
        <v>0</v>
      </c>
      <c r="BT37" s="33">
        <f>IFERROR(VLOOKUP(T37,'Conversion Tables'!$G$8:$N$12,4, FALSE)/'Conversion Tables'!$J$12*'Weighting Scale'!$D$6,0)</f>
        <v>0</v>
      </c>
      <c r="BU37" s="33">
        <f>(1+SUMPRODUCT($CN37:$CP37,'Conversion Tables'!$R$13:$T$13))</f>
        <v>1</v>
      </c>
      <c r="BV37" s="33">
        <f>(1+SUMPRODUCT(Benefits!$CQ37:$CS37,'Conversion Tables'!$U$13:$W$13))</f>
        <v>1</v>
      </c>
      <c r="BW37" s="34">
        <f>BT37*BU37*BV37*'Weighting Scale'!$D$13</f>
        <v>0</v>
      </c>
      <c r="BX37" s="33">
        <f>IFERROR(VLOOKUP(V37,'Conversion Tables'!$G$8:$N$12,5, FALSE)/'Conversion Tables'!$K$12*'Weighting Scale'!$D$6,0)</f>
        <v>0</v>
      </c>
      <c r="BY37" s="33">
        <f>(1+SUMPRODUCT($CN37:$CP37,'Conversion Tables'!$R$14:$T$14))</f>
        <v>1</v>
      </c>
      <c r="BZ37" s="33">
        <f>(1+SUMPRODUCT(Benefits!$CQ37:$CS37,'Conversion Tables'!$U$14:$W$14))</f>
        <v>1</v>
      </c>
      <c r="CA37" s="34">
        <f>BX37*BY37*BZ37*'Weighting Scale'!$D$16</f>
        <v>0</v>
      </c>
      <c r="CB37" s="33">
        <f>IFERROR(VLOOKUP(W37,'Conversion Tables'!$G$8:$N$12,6, FALSE)/'Conversion Tables'!$L$12*'Weighting Scale'!$D$6,0)</f>
        <v>0</v>
      </c>
      <c r="CC37" s="33">
        <f>(1+SUMPRODUCT($CN37:$CP37,'Conversion Tables'!$R$15:$T$15))</f>
        <v>1</v>
      </c>
      <c r="CD37" s="33">
        <f>(1+SUMPRODUCT(Benefits!$CQ37:$CS37,'Conversion Tables'!$U$15:$W$15))</f>
        <v>1</v>
      </c>
      <c r="CE37" s="34">
        <f>CB37*CC37*CD37*'Weighting Scale'!$D$17</f>
        <v>0</v>
      </c>
      <c r="CF37" s="33">
        <f>IFERROR(VLOOKUP(X37,'Conversion Tables'!$G$8:$N$12,7, FALSE)/'Conversion Tables'!$M$12*'Weighting Scale'!$D$6,0)</f>
        <v>0</v>
      </c>
      <c r="CG37" s="33">
        <f>(1+SUMPRODUCT($CN37:$CP37,'Conversion Tables'!$R$16:$T$16))</f>
        <v>1</v>
      </c>
      <c r="CH37" s="33">
        <f>(1+SUMPRODUCT(Benefits!$CQ37:$CS37,'Conversion Tables'!$U$16:$W$16))</f>
        <v>1</v>
      </c>
      <c r="CI37" s="34">
        <f>CF37*CG37*CH37*'Weighting Scale'!$D$18</f>
        <v>0</v>
      </c>
      <c r="CJ37" s="33">
        <f>IFERROR(VLOOKUP(Y37,'Conversion Tables'!$G$8:$N$12,8, FALSE)/'Conversion Tables'!$N$12*'Weighting Scale'!$D$6,0)</f>
        <v>0</v>
      </c>
      <c r="CK37" s="33">
        <f>(1+SUMPRODUCT($CN37:$CP37,'Conversion Tables'!$R$17:$T$17))</f>
        <v>1</v>
      </c>
      <c r="CL37" s="33">
        <f>(1+SUMPRODUCT(Benefits!$CQ37:$CS37,'Conversion Tables'!$U$17:$W$17))</f>
        <v>1</v>
      </c>
      <c r="CM37" s="34">
        <f>CJ37*CK37*CL37*'Weighting Scale'!$D$19</f>
        <v>0</v>
      </c>
      <c r="CN37" s="33">
        <f>IFERROR(VLOOKUP(Z37,'Conversion Tables'!$G$16:$M$20,2,FALSE)/'Conversion Tables'!H$20*'Conversion Tables'!H$21,0)</f>
        <v>0</v>
      </c>
      <c r="CO37" s="33">
        <f>IFERROR(VLOOKUP(AA37,'Conversion Tables'!$G$16:$M$20,3,FALSE)/'Conversion Tables'!I$20*'Conversion Tables'!I$21,0)</f>
        <v>0</v>
      </c>
      <c r="CP37" s="33">
        <f>IFERROR(VLOOKUP(AB37,'Conversion Tables'!$G$16:$M$20,4,FALSE)/'Conversion Tables'!J$20*'Conversion Tables'!J$21,0)</f>
        <v>0</v>
      </c>
      <c r="CQ37" s="33">
        <f>IFERROR(VLOOKUP(AC37,'Conversion Tables'!$G$16:$M$20,5,FALSE)/'Conversion Tables'!K$20*'Conversion Tables'!K$21,0)</f>
        <v>0</v>
      </c>
      <c r="CR37" s="33">
        <f>IFERROR(VLOOKUP(AD37,'Conversion Tables'!$G$16:$M$20,6,FALSE)/'Conversion Tables'!L$20*'Conversion Tables'!L$21,0)</f>
        <v>0</v>
      </c>
      <c r="CS37" s="33">
        <f>IFERROR(VLOOKUP(AE37,'Conversion Tables'!$G$16:$M$20,7,FALSE)/'Conversion Tables'!M$20*'Conversion Tables'!M$21,0)</f>
        <v>0</v>
      </c>
      <c r="CT37" s="34">
        <f t="shared" si="1"/>
        <v>0</v>
      </c>
      <c r="CU37" s="34">
        <f t="shared" si="14"/>
        <v>0</v>
      </c>
      <c r="CV37" s="34">
        <f t="shared" si="15"/>
        <v>0</v>
      </c>
      <c r="CW37" s="34">
        <f t="shared" si="16"/>
        <v>0</v>
      </c>
    </row>
    <row r="38" spans="1:101" ht="15.75" thickBot="1" x14ac:dyDescent="0.3">
      <c r="A38" s="147"/>
      <c r="B38" s="148"/>
      <c r="C38" s="149"/>
      <c r="D38" s="285"/>
      <c r="E38" s="286"/>
      <c r="F38" s="340"/>
      <c r="G38" s="210"/>
      <c r="H38" s="153"/>
      <c r="I38" s="152"/>
      <c r="J38" s="172"/>
      <c r="K38" s="152"/>
      <c r="L38" s="152"/>
      <c r="M38" s="172"/>
      <c r="N38" s="152"/>
      <c r="O38" s="152"/>
      <c r="P38" s="172"/>
      <c r="Q38" s="152"/>
      <c r="R38" s="172"/>
      <c r="S38" s="152"/>
      <c r="T38" s="152"/>
      <c r="U38" s="172"/>
      <c r="V38" s="152"/>
      <c r="W38" s="152"/>
      <c r="X38" s="152"/>
      <c r="Y38" s="149"/>
      <c r="Z38" s="153"/>
      <c r="AA38" s="152"/>
      <c r="AB38" s="152"/>
      <c r="AC38" s="152"/>
      <c r="AD38" s="152"/>
      <c r="AE38" s="154"/>
      <c r="AF38" s="36" t="str">
        <f t="shared" si="13"/>
        <v/>
      </c>
      <c r="AG38" s="243"/>
      <c r="AH38" s="243"/>
      <c r="AT38" s="33">
        <f>IFERROR(VLOOKUP(H38,'Conversion Tables'!$B$8:$E$32,2,FALSE),0)</f>
        <v>0</v>
      </c>
      <c r="AU38" s="33">
        <f>IFERROR(VLOOKUP(I38,'Conversion Tables'!$B$8:$E$32,2,FALSE),0)</f>
        <v>0</v>
      </c>
      <c r="AV38" s="33">
        <f>(AT38-AU38)/'Conversion Tables'!$C$32*'Weighting Scale'!$D$6</f>
        <v>0</v>
      </c>
      <c r="AW38" s="33">
        <f>(1+SUMPRODUCT($CN38:$CP38,'Conversion Tables'!$R$8:$T$8))</f>
        <v>1</v>
      </c>
      <c r="AX38" s="33">
        <f>(1+SUMPRODUCT(Benefits!$CQ38:$CS38,'Conversion Tables'!$U$8:$W$8))</f>
        <v>1</v>
      </c>
      <c r="AY38" s="34">
        <f>AV38*AW38*AX38*'Weighting Scale'!$D$10</f>
        <v>0</v>
      </c>
      <c r="AZ38" s="33">
        <f>IFERROR(VLOOKUP(K38,'Conversion Tables'!$B$8:$E$32,3,FALSE),0)</f>
        <v>0</v>
      </c>
      <c r="BA38" s="33">
        <f>IFERROR(VLOOKUP(L38,'Conversion Tables'!$B$8:$E$32,3,FALSE),0)</f>
        <v>0</v>
      </c>
      <c r="BB38" s="33">
        <f>(AZ38-BA38)/'Conversion Tables'!$D$32*'Weighting Scale'!$D$6</f>
        <v>0</v>
      </c>
      <c r="BC38" s="33">
        <f>(1+SUMPRODUCT($CN38:$CP38,'Conversion Tables'!$R$9:$T$9))</f>
        <v>1</v>
      </c>
      <c r="BD38" s="33">
        <f>(1+SUMPRODUCT(Benefits!$CQ38:$CS38,'Conversion Tables'!$U$9:$W$9))</f>
        <v>1</v>
      </c>
      <c r="BE38" s="34">
        <f>BB38*BC38*BD38*'Weighting Scale'!$D$11</f>
        <v>0</v>
      </c>
      <c r="BF38" s="33">
        <f>IFERROR(VLOOKUP(N38,'Conversion Tables'!$B$8:$E$32,4,FALSE),0)</f>
        <v>0</v>
      </c>
      <c r="BG38" s="33">
        <f>IFERROR(VLOOKUP(O38,'Conversion Tables'!$B$8:$E$32,4,FALSE),0)</f>
        <v>0</v>
      </c>
      <c r="BH38" s="33">
        <f>(BF38-BG38)/'Conversion Tables'!$E$32*'Weighting Scale'!$D$6</f>
        <v>0</v>
      </c>
      <c r="BI38" s="33">
        <f>(1+SUMPRODUCT($CN38:$CP38,'Conversion Tables'!$R$10:$T$10))</f>
        <v>1</v>
      </c>
      <c r="BJ38" s="33">
        <f>(1+SUMPRODUCT(Benefits!$CQ38:$CS38,'Conversion Tables'!$U$10:$W$10))</f>
        <v>1</v>
      </c>
      <c r="BK38" s="34">
        <f>BH38*BI38*BJ38*'Weighting Scale'!$D$12</f>
        <v>0</v>
      </c>
      <c r="BL38" s="33">
        <f>IFERROR(VLOOKUP(Q38,'Conversion Tables'!$G$8:$N$12,2, FALSE)/'Conversion Tables'!$H$12*'Weighting Scale'!$D$6,0)</f>
        <v>0</v>
      </c>
      <c r="BM38" s="33">
        <f>(1+SUMPRODUCT($CN38:$CP38,'Conversion Tables'!$R$11:$T$11))</f>
        <v>1</v>
      </c>
      <c r="BN38" s="33">
        <f>(1+SUMPRODUCT(Benefits!$CQ38:$CS38,'Conversion Tables'!$U$11:$W$11))</f>
        <v>1</v>
      </c>
      <c r="BO38" s="34">
        <f>BL38*BM38*BN38*'Weighting Scale'!$D$14</f>
        <v>0</v>
      </c>
      <c r="BP38" s="33">
        <f>IFERROR(VLOOKUP(S38,'Conversion Tables'!$G$8:$N$12,3, FALSE)/'Conversion Tables'!$I$12*'Weighting Scale'!$D$6,0)</f>
        <v>0</v>
      </c>
      <c r="BQ38" s="33">
        <f>(1+SUMPRODUCT($CN38:$CP38,'Conversion Tables'!$R$12:$T$12))</f>
        <v>1</v>
      </c>
      <c r="BR38" s="33">
        <f>(1+SUMPRODUCT(Benefits!$CQ38:$CS38,'Conversion Tables'!$U$12:$W$12))</f>
        <v>1</v>
      </c>
      <c r="BS38" s="34">
        <f>BP38*BQ38*BR38*'Weighting Scale'!$D$15</f>
        <v>0</v>
      </c>
      <c r="BT38" s="33">
        <f>IFERROR(VLOOKUP(T38,'Conversion Tables'!$G$8:$N$12,4, FALSE)/'Conversion Tables'!$J$12*'Weighting Scale'!$D$6,0)</f>
        <v>0</v>
      </c>
      <c r="BU38" s="33">
        <f>(1+SUMPRODUCT($CN38:$CP38,'Conversion Tables'!$R$13:$T$13))</f>
        <v>1</v>
      </c>
      <c r="BV38" s="33">
        <f>(1+SUMPRODUCT(Benefits!$CQ38:$CS38,'Conversion Tables'!$U$13:$W$13))</f>
        <v>1</v>
      </c>
      <c r="BW38" s="34">
        <f>BT38*BU38*BV38*'Weighting Scale'!$D$13</f>
        <v>0</v>
      </c>
      <c r="BX38" s="33">
        <f>IFERROR(VLOOKUP(V38,'Conversion Tables'!$G$8:$N$12,5, FALSE)/'Conversion Tables'!$K$12*'Weighting Scale'!$D$6,0)</f>
        <v>0</v>
      </c>
      <c r="BY38" s="33">
        <f>(1+SUMPRODUCT($CN38:$CP38,'Conversion Tables'!$R$14:$T$14))</f>
        <v>1</v>
      </c>
      <c r="BZ38" s="33">
        <f>(1+SUMPRODUCT(Benefits!$CQ38:$CS38,'Conversion Tables'!$U$14:$W$14))</f>
        <v>1</v>
      </c>
      <c r="CA38" s="34">
        <f>BX38*BY38*BZ38*'Weighting Scale'!$D$16</f>
        <v>0</v>
      </c>
      <c r="CB38" s="33">
        <f>IFERROR(VLOOKUP(W38,'Conversion Tables'!$G$8:$N$12,6, FALSE)/'Conversion Tables'!$L$12*'Weighting Scale'!$D$6,0)</f>
        <v>0</v>
      </c>
      <c r="CC38" s="33">
        <f>(1+SUMPRODUCT($CN38:$CP38,'Conversion Tables'!$R$15:$T$15))</f>
        <v>1</v>
      </c>
      <c r="CD38" s="33">
        <f>(1+SUMPRODUCT(Benefits!$CQ38:$CS38,'Conversion Tables'!$U$15:$W$15))</f>
        <v>1</v>
      </c>
      <c r="CE38" s="34">
        <f>CB38*CC38*CD38*'Weighting Scale'!$D$17</f>
        <v>0</v>
      </c>
      <c r="CF38" s="33">
        <f>IFERROR(VLOOKUP(X38,'Conversion Tables'!$G$8:$N$12,7, FALSE)/'Conversion Tables'!$M$12*'Weighting Scale'!$D$6,0)</f>
        <v>0</v>
      </c>
      <c r="CG38" s="33">
        <f>(1+SUMPRODUCT($CN38:$CP38,'Conversion Tables'!$R$16:$T$16))</f>
        <v>1</v>
      </c>
      <c r="CH38" s="33">
        <f>(1+SUMPRODUCT(Benefits!$CQ38:$CS38,'Conversion Tables'!$U$16:$W$16))</f>
        <v>1</v>
      </c>
      <c r="CI38" s="34">
        <f>CF38*CG38*CH38*'Weighting Scale'!$D$18</f>
        <v>0</v>
      </c>
      <c r="CJ38" s="33">
        <f>IFERROR(VLOOKUP(Y38,'Conversion Tables'!$G$8:$N$12,8, FALSE)/'Conversion Tables'!$N$12*'Weighting Scale'!$D$6,0)</f>
        <v>0</v>
      </c>
      <c r="CK38" s="33">
        <f>(1+SUMPRODUCT($CN38:$CP38,'Conversion Tables'!$R$17:$T$17))</f>
        <v>1</v>
      </c>
      <c r="CL38" s="33">
        <f>(1+SUMPRODUCT(Benefits!$CQ38:$CS38,'Conversion Tables'!$U$17:$W$17))</f>
        <v>1</v>
      </c>
      <c r="CM38" s="34">
        <f>CJ38*CK38*CL38*'Weighting Scale'!$D$19</f>
        <v>0</v>
      </c>
      <c r="CN38" s="33">
        <f>IFERROR(VLOOKUP(Z38,'Conversion Tables'!$G$16:$M$20,2,FALSE)/'Conversion Tables'!H$20*'Conversion Tables'!H$21,0)</f>
        <v>0</v>
      </c>
      <c r="CO38" s="33">
        <f>IFERROR(VLOOKUP(AA38,'Conversion Tables'!$G$16:$M$20,3,FALSE)/'Conversion Tables'!I$20*'Conversion Tables'!I$21,0)</f>
        <v>0</v>
      </c>
      <c r="CP38" s="33">
        <f>IFERROR(VLOOKUP(AB38,'Conversion Tables'!$G$16:$M$20,4,FALSE)/'Conversion Tables'!J$20*'Conversion Tables'!J$21,0)</f>
        <v>0</v>
      </c>
      <c r="CQ38" s="33">
        <f>IFERROR(VLOOKUP(AC38,'Conversion Tables'!$G$16:$M$20,5,FALSE)/'Conversion Tables'!K$20*'Conversion Tables'!K$21,0)</f>
        <v>0</v>
      </c>
      <c r="CR38" s="33">
        <f>IFERROR(VLOOKUP(AD38,'Conversion Tables'!$G$16:$M$20,6,FALSE)/'Conversion Tables'!L$20*'Conversion Tables'!L$21,0)</f>
        <v>0</v>
      </c>
      <c r="CS38" s="33">
        <f>IFERROR(VLOOKUP(AE38,'Conversion Tables'!$G$16:$M$20,7,FALSE)/'Conversion Tables'!M$20*'Conversion Tables'!M$21,0)</f>
        <v>0</v>
      </c>
      <c r="CT38" s="34">
        <f t="shared" si="1"/>
        <v>0</v>
      </c>
      <c r="CU38" s="34">
        <f t="shared" si="14"/>
        <v>0</v>
      </c>
      <c r="CV38" s="34">
        <f t="shared" si="15"/>
        <v>0</v>
      </c>
      <c r="CW38" s="34">
        <f t="shared" si="16"/>
        <v>0</v>
      </c>
    </row>
    <row r="39" spans="1:101" x14ac:dyDescent="0.25">
      <c r="A39" s="341" t="s">
        <v>8</v>
      </c>
      <c r="B39" s="342" t="str">
        <f>IF(Summary!C10="","",Summary!C10)</f>
        <v/>
      </c>
      <c r="C39" s="343"/>
      <c r="D39" s="344"/>
      <c r="E39" s="345"/>
      <c r="F39" s="346"/>
      <c r="G39" s="211"/>
      <c r="H39" s="347"/>
      <c r="I39" s="345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345"/>
      <c r="W39" s="345"/>
      <c r="X39" s="345"/>
      <c r="Y39" s="343"/>
      <c r="Z39" s="347"/>
      <c r="AA39" s="345"/>
      <c r="AB39" s="345"/>
      <c r="AC39" s="345"/>
      <c r="AD39" s="345"/>
      <c r="AE39" s="348"/>
      <c r="AF39" s="37"/>
      <c r="AG39" s="38"/>
      <c r="AH39" s="38"/>
      <c r="AT39" s="33"/>
      <c r="AU39" s="33"/>
      <c r="AV39" s="33"/>
      <c r="AW39" s="33"/>
      <c r="AX39" s="33"/>
      <c r="AY39" s="34"/>
      <c r="AZ39" s="33"/>
      <c r="BA39" s="33"/>
      <c r="BB39" s="33"/>
      <c r="BC39" s="33"/>
      <c r="BD39" s="33"/>
      <c r="BE39" s="34"/>
      <c r="BF39" s="33"/>
      <c r="BG39" s="33"/>
      <c r="BH39" s="33"/>
      <c r="BI39" s="33"/>
      <c r="BJ39" s="33"/>
      <c r="BK39" s="34"/>
      <c r="BL39" s="33"/>
      <c r="BM39" s="33"/>
      <c r="BN39" s="33"/>
      <c r="BO39" s="34"/>
      <c r="BP39" s="33">
        <f>IFERROR(VLOOKUP(S39,'Conversion Tables'!$G$8:$N$12,3, FALSE)/'Conversion Tables'!$I$12*'Weighting Scale'!$D$6,0)</f>
        <v>0</v>
      </c>
      <c r="BQ39" s="33"/>
      <c r="BR39" s="33"/>
      <c r="BS39" s="34"/>
      <c r="BT39" s="33">
        <f>IFERROR(VLOOKUP(T39,'Conversion Tables'!$G$8:$N$12,4, FALSE)/'Conversion Tables'!$J$12*'Weighting Scale'!$D$6,0)</f>
        <v>0</v>
      </c>
      <c r="BU39" s="33"/>
      <c r="BV39" s="33"/>
      <c r="BW39" s="34"/>
      <c r="BX39" s="33">
        <f>IFERROR(VLOOKUP(V39,'Conversion Tables'!$G$8:$N$12,5, FALSE)/'Conversion Tables'!$K$12*'Weighting Scale'!$D$6,0)</f>
        <v>0</v>
      </c>
      <c r="BY39" s="33"/>
      <c r="BZ39" s="33"/>
      <c r="CA39" s="34"/>
      <c r="CB39" s="33">
        <f>IFERROR(VLOOKUP(W39,'Conversion Tables'!$G$8:$N$12,6, FALSE)/'Conversion Tables'!$L$12*'Weighting Scale'!$D$6,0)</f>
        <v>0</v>
      </c>
      <c r="CC39" s="33"/>
      <c r="CD39" s="33"/>
      <c r="CE39" s="34"/>
      <c r="CF39" s="33">
        <f>IFERROR(VLOOKUP(X39,'Conversion Tables'!$G$8:$N$12,7, FALSE)/'Conversion Tables'!$M$12*'Weighting Scale'!$D$6,0)</f>
        <v>0</v>
      </c>
      <c r="CG39" s="33"/>
      <c r="CH39" s="33"/>
      <c r="CI39" s="34"/>
      <c r="CJ39" s="33">
        <f>IFERROR(VLOOKUP(Y39,'Conversion Tables'!$G$8:$N$12,8, FALSE)/'Conversion Tables'!$N$12*'Weighting Scale'!$D$6,0)</f>
        <v>0</v>
      </c>
      <c r="CK39" s="33"/>
      <c r="CL39" s="33"/>
      <c r="CM39" s="34"/>
      <c r="CN39" s="33"/>
      <c r="CO39" s="33"/>
      <c r="CP39" s="33"/>
      <c r="CQ39" s="33"/>
      <c r="CR39" s="33"/>
      <c r="CS39" s="33"/>
      <c r="CT39" s="34"/>
      <c r="CU39" s="34"/>
      <c r="CV39" s="34"/>
      <c r="CW39" s="34"/>
    </row>
    <row r="40" spans="1:101" x14ac:dyDescent="0.25">
      <c r="A40" s="147"/>
      <c r="B40" s="148"/>
      <c r="C40" s="149"/>
      <c r="D40" s="263"/>
      <c r="E40" s="266"/>
      <c r="F40" s="338" t="str">
        <f>Summary!G10</f>
        <v/>
      </c>
      <c r="G40" s="210"/>
      <c r="H40" s="153"/>
      <c r="I40" s="152"/>
      <c r="J40" s="172"/>
      <c r="K40" s="152"/>
      <c r="L40" s="152"/>
      <c r="M40" s="172"/>
      <c r="N40" s="152"/>
      <c r="O40" s="152"/>
      <c r="P40" s="172"/>
      <c r="Q40" s="152"/>
      <c r="R40" s="172"/>
      <c r="S40" s="152"/>
      <c r="T40" s="152"/>
      <c r="U40" s="172"/>
      <c r="V40" s="152"/>
      <c r="W40" s="152"/>
      <c r="X40" s="152"/>
      <c r="Y40" s="149"/>
      <c r="Z40" s="153"/>
      <c r="AA40" s="152"/>
      <c r="AB40" s="152"/>
      <c r="AC40" s="152"/>
      <c r="AD40" s="152"/>
      <c r="AE40" s="154"/>
      <c r="AF40" s="36" t="str">
        <f t="shared" ref="AF40:AF47" si="17">IF(CW40=0,"",CW40)</f>
        <v/>
      </c>
      <c r="AG40" s="241">
        <f>SUM(AF40:AF47)</f>
        <v>0</v>
      </c>
      <c r="AH40" s="241" t="e">
        <f>$DD$16</f>
        <v>#DIV/0!</v>
      </c>
      <c r="AT40" s="33">
        <f>IFERROR(VLOOKUP(H40,'Conversion Tables'!$B$8:$E$32,2,FALSE),0)</f>
        <v>0</v>
      </c>
      <c r="AU40" s="33">
        <f>IFERROR(VLOOKUP(I40,'Conversion Tables'!$B$8:$E$32,2,FALSE),0)</f>
        <v>0</v>
      </c>
      <c r="AV40" s="33">
        <f>(AT40-AU40)/'Conversion Tables'!$C$32*'Weighting Scale'!$D$6</f>
        <v>0</v>
      </c>
      <c r="AW40" s="33">
        <f>(1+SUMPRODUCT($CN40:$CP40,'Conversion Tables'!$R$8:$T$8))</f>
        <v>1</v>
      </c>
      <c r="AX40" s="33">
        <f>(1+SUMPRODUCT(Benefits!$CQ40:$CS40,'Conversion Tables'!$U$8:$W$8))</f>
        <v>1</v>
      </c>
      <c r="AY40" s="34">
        <f>AV40*AW40*AX40*'Weighting Scale'!$D$10</f>
        <v>0</v>
      </c>
      <c r="AZ40" s="33">
        <f>IFERROR(VLOOKUP(K40,'Conversion Tables'!$B$8:$E$32,3,FALSE),0)</f>
        <v>0</v>
      </c>
      <c r="BA40" s="33">
        <f>IFERROR(VLOOKUP(L40,'Conversion Tables'!$B$8:$E$32,3,FALSE),0)</f>
        <v>0</v>
      </c>
      <c r="BB40" s="33">
        <f>(AZ40-BA40)/'Conversion Tables'!$D$32*'Weighting Scale'!$D$6</f>
        <v>0</v>
      </c>
      <c r="BC40" s="33">
        <f>(1+SUMPRODUCT($CN40:$CP40,'Conversion Tables'!$R$9:$T$9))</f>
        <v>1</v>
      </c>
      <c r="BD40" s="33">
        <f>(1+SUMPRODUCT(Benefits!$CQ40:$CS40,'Conversion Tables'!$U$9:$W$9))</f>
        <v>1</v>
      </c>
      <c r="BE40" s="34">
        <f>BB40*BC40*BD40*'Weighting Scale'!$D$11</f>
        <v>0</v>
      </c>
      <c r="BF40" s="33">
        <f>IFERROR(VLOOKUP(N40,'Conversion Tables'!$B$8:$E$32,4,FALSE),0)</f>
        <v>0</v>
      </c>
      <c r="BG40" s="33">
        <f>IFERROR(VLOOKUP(O40,'Conversion Tables'!$B$8:$E$32,4,FALSE),0)</f>
        <v>0</v>
      </c>
      <c r="BH40" s="33">
        <f>(BF40-BG40)/'Conversion Tables'!$E$32*'Weighting Scale'!$D$6</f>
        <v>0</v>
      </c>
      <c r="BI40" s="33">
        <f>(1+SUMPRODUCT($CN40:$CP40,'Conversion Tables'!$R$10:$T$10))</f>
        <v>1</v>
      </c>
      <c r="BJ40" s="33">
        <f>(1+SUMPRODUCT(Benefits!$CQ40:$CS40,'Conversion Tables'!$U$10:$W$10))</f>
        <v>1</v>
      </c>
      <c r="BK40" s="34">
        <f>BH40*BI40*BJ40*'Weighting Scale'!$D$12</f>
        <v>0</v>
      </c>
      <c r="BL40" s="33">
        <f>IFERROR(VLOOKUP(Q40,'Conversion Tables'!$G$8:$N$12,2, FALSE)/'Conversion Tables'!$H$12*'Weighting Scale'!$D$6,0)</f>
        <v>0</v>
      </c>
      <c r="BM40" s="33">
        <f>(1+SUMPRODUCT($CN40:$CP40,'Conversion Tables'!$R$11:$T$11))</f>
        <v>1</v>
      </c>
      <c r="BN40" s="33">
        <f>(1+SUMPRODUCT(Benefits!$CQ40:$CS40,'Conversion Tables'!$U$11:$W$11))</f>
        <v>1</v>
      </c>
      <c r="BO40" s="34">
        <f>BL40*BM40*BN40*'Weighting Scale'!$D$14</f>
        <v>0</v>
      </c>
      <c r="BP40" s="33">
        <f>IFERROR(VLOOKUP(S40,'Conversion Tables'!$G$8:$N$12,3, FALSE)/'Conversion Tables'!$I$12*'Weighting Scale'!$D$6,0)</f>
        <v>0</v>
      </c>
      <c r="BQ40" s="33">
        <f>(1+SUMPRODUCT($CN40:$CP40,'Conversion Tables'!$R$12:$T$12))</f>
        <v>1</v>
      </c>
      <c r="BR40" s="33">
        <f>(1+SUMPRODUCT(Benefits!$CQ40:$CS40,'Conversion Tables'!$U$12:$W$12))</f>
        <v>1</v>
      </c>
      <c r="BS40" s="34">
        <f>BP40*BQ40*BR40*'Weighting Scale'!$D$15</f>
        <v>0</v>
      </c>
      <c r="BT40" s="33">
        <f>IFERROR(VLOOKUP(T40,'Conversion Tables'!$G$8:$N$12,4, FALSE)/'Conversion Tables'!$J$12*'Weighting Scale'!$D$6,0)</f>
        <v>0</v>
      </c>
      <c r="BU40" s="33">
        <f>(1+SUMPRODUCT($CN40:$CP40,'Conversion Tables'!$R$13:$T$13))</f>
        <v>1</v>
      </c>
      <c r="BV40" s="33">
        <f>(1+SUMPRODUCT(Benefits!$CQ40:$CS40,'Conversion Tables'!$U$13:$W$13))</f>
        <v>1</v>
      </c>
      <c r="BW40" s="34">
        <f>BT40*BU40*BV40*'Weighting Scale'!$D$13</f>
        <v>0</v>
      </c>
      <c r="BX40" s="33">
        <f>IFERROR(VLOOKUP(V40,'Conversion Tables'!$G$8:$N$12,5, FALSE)/'Conversion Tables'!$K$12*'Weighting Scale'!$D$6,0)</f>
        <v>0</v>
      </c>
      <c r="BY40" s="33">
        <f>(1+SUMPRODUCT($CN40:$CP40,'Conversion Tables'!$R$14:$T$14))</f>
        <v>1</v>
      </c>
      <c r="BZ40" s="33">
        <f>(1+SUMPRODUCT(Benefits!$CQ40:$CS40,'Conversion Tables'!$U$14:$W$14))</f>
        <v>1</v>
      </c>
      <c r="CA40" s="34">
        <f>BX40*BY40*BZ40*'Weighting Scale'!$D$16</f>
        <v>0</v>
      </c>
      <c r="CB40" s="33">
        <f>IFERROR(VLOOKUP(W40,'Conversion Tables'!$G$8:$N$12,6, FALSE)/'Conversion Tables'!$L$12*'Weighting Scale'!$D$6,0)</f>
        <v>0</v>
      </c>
      <c r="CC40" s="33">
        <f>(1+SUMPRODUCT($CN40:$CP40,'Conversion Tables'!$R$15:$T$15))</f>
        <v>1</v>
      </c>
      <c r="CD40" s="33">
        <f>(1+SUMPRODUCT(Benefits!$CQ40:$CS40,'Conversion Tables'!$U$15:$W$15))</f>
        <v>1</v>
      </c>
      <c r="CE40" s="34">
        <f>CB40*CC40*CD40*'Weighting Scale'!$D$17</f>
        <v>0</v>
      </c>
      <c r="CF40" s="33">
        <f>IFERROR(VLOOKUP(X40,'Conversion Tables'!$G$8:$N$12,7, FALSE)/'Conversion Tables'!$M$12*'Weighting Scale'!$D$6,0)</f>
        <v>0</v>
      </c>
      <c r="CG40" s="33">
        <f>(1+SUMPRODUCT($CN40:$CP40,'Conversion Tables'!$R$16:$T$16))</f>
        <v>1</v>
      </c>
      <c r="CH40" s="33">
        <f>(1+SUMPRODUCT(Benefits!$CQ40:$CS40,'Conversion Tables'!$U$16:$W$16))</f>
        <v>1</v>
      </c>
      <c r="CI40" s="34">
        <f>CF40*CG40*CH40*'Weighting Scale'!$D$18</f>
        <v>0</v>
      </c>
      <c r="CJ40" s="33">
        <f>IFERROR(VLOOKUP(Y40,'Conversion Tables'!$G$8:$N$12,8, FALSE)/'Conversion Tables'!$N$12*'Weighting Scale'!$D$6,0)</f>
        <v>0</v>
      </c>
      <c r="CK40" s="33">
        <f>(1+SUMPRODUCT($CN40:$CP40,'Conversion Tables'!$R$17:$T$17))</f>
        <v>1</v>
      </c>
      <c r="CL40" s="33">
        <f>(1+SUMPRODUCT(Benefits!$CQ40:$CS40,'Conversion Tables'!$U$17:$W$17))</f>
        <v>1</v>
      </c>
      <c r="CM40" s="34">
        <f>CJ40*CK40*CL40*'Weighting Scale'!$D$19</f>
        <v>0</v>
      </c>
      <c r="CN40" s="33">
        <f>IFERROR(VLOOKUP(Z40,'Conversion Tables'!$G$16:$M$20,2,FALSE)/'Conversion Tables'!H$20*'Conversion Tables'!H$21,0)</f>
        <v>0</v>
      </c>
      <c r="CO40" s="33">
        <f>IFERROR(VLOOKUP(AA40,'Conversion Tables'!$G$16:$M$20,3,FALSE)/'Conversion Tables'!I$20*'Conversion Tables'!I$21,0)</f>
        <v>0</v>
      </c>
      <c r="CP40" s="33">
        <f>IFERROR(VLOOKUP(AB40,'Conversion Tables'!$G$16:$M$20,4,FALSE)/'Conversion Tables'!J$20*'Conversion Tables'!J$21,0)</f>
        <v>0</v>
      </c>
      <c r="CQ40" s="33">
        <f>IFERROR(VLOOKUP(AC40,'Conversion Tables'!$G$16:$M$20,5,FALSE)/'Conversion Tables'!K$20*'Conversion Tables'!K$21,0)</f>
        <v>0</v>
      </c>
      <c r="CR40" s="33">
        <f>IFERROR(VLOOKUP(AD40,'Conversion Tables'!$G$16:$M$20,6,FALSE)/'Conversion Tables'!L$20*'Conversion Tables'!L$21,0)</f>
        <v>0</v>
      </c>
      <c r="CS40" s="33">
        <f>IFERROR(VLOOKUP(AE40,'Conversion Tables'!$G$16:$M$20,7,FALSE)/'Conversion Tables'!M$20*'Conversion Tables'!M$21,0)</f>
        <v>0</v>
      </c>
      <c r="CT40" s="34">
        <f t="shared" si="1"/>
        <v>0</v>
      </c>
      <c r="CU40" s="34">
        <f t="shared" ref="CU40:CU47" si="18">IF(A40=$P$68,1,IF(A40=$P$69,2,0))</f>
        <v>0</v>
      </c>
      <c r="CV40" s="34">
        <f t="shared" ref="CV40:CV47" si="19">IFERROR(VLOOKUP(C40,$K$68:$L$117,2,FALSE),0)</f>
        <v>0</v>
      </c>
      <c r="CW40" s="34">
        <f t="shared" ref="CW40:CW47" si="20">IF(CV40=0,0,CT40/((1+DiscountRate)^(CV40-1)))</f>
        <v>0</v>
      </c>
    </row>
    <row r="41" spans="1:101" x14ac:dyDescent="0.25">
      <c r="A41" s="147"/>
      <c r="B41" s="148"/>
      <c r="C41" s="149"/>
      <c r="D41" s="264"/>
      <c r="E41" s="267"/>
      <c r="F41" s="339"/>
      <c r="G41" s="210"/>
      <c r="H41" s="153"/>
      <c r="I41" s="152"/>
      <c r="J41" s="172"/>
      <c r="K41" s="152"/>
      <c r="L41" s="152"/>
      <c r="M41" s="172"/>
      <c r="N41" s="152"/>
      <c r="O41" s="152"/>
      <c r="P41" s="172"/>
      <c r="Q41" s="152"/>
      <c r="R41" s="172"/>
      <c r="S41" s="152"/>
      <c r="T41" s="152"/>
      <c r="U41" s="172"/>
      <c r="V41" s="152"/>
      <c r="W41" s="152"/>
      <c r="X41" s="152"/>
      <c r="Y41" s="149"/>
      <c r="Z41" s="153"/>
      <c r="AA41" s="152"/>
      <c r="AB41" s="152"/>
      <c r="AC41" s="152"/>
      <c r="AD41" s="152"/>
      <c r="AE41" s="154"/>
      <c r="AF41" s="36" t="str">
        <f t="shared" si="17"/>
        <v/>
      </c>
      <c r="AG41" s="242"/>
      <c r="AH41" s="242"/>
      <c r="AT41" s="33">
        <f>IFERROR(VLOOKUP(H41,'Conversion Tables'!$B$8:$E$32,2,FALSE),0)</f>
        <v>0</v>
      </c>
      <c r="AU41" s="33">
        <f>IFERROR(VLOOKUP(I41,'Conversion Tables'!$B$8:$E$32,2,FALSE),0)</f>
        <v>0</v>
      </c>
      <c r="AV41" s="33">
        <f>(AT41-AU41)/'Conversion Tables'!$C$32*'Weighting Scale'!$D$6</f>
        <v>0</v>
      </c>
      <c r="AW41" s="33">
        <f>(1+SUMPRODUCT($CN41:$CP41,'Conversion Tables'!$R$8:$T$8))</f>
        <v>1</v>
      </c>
      <c r="AX41" s="33">
        <f>(1+SUMPRODUCT(Benefits!$CQ41:$CS41,'Conversion Tables'!$U$8:$W$8))</f>
        <v>1</v>
      </c>
      <c r="AY41" s="34">
        <f>AV41*AW41*AX41*'Weighting Scale'!$D$10</f>
        <v>0</v>
      </c>
      <c r="AZ41" s="33">
        <f>IFERROR(VLOOKUP(K41,'Conversion Tables'!$B$8:$E$32,3,FALSE),0)</f>
        <v>0</v>
      </c>
      <c r="BA41" s="33">
        <f>IFERROR(VLOOKUP(L41,'Conversion Tables'!$B$8:$E$32,3,FALSE),0)</f>
        <v>0</v>
      </c>
      <c r="BB41" s="33">
        <f>(AZ41-BA41)/'Conversion Tables'!$D$32*'Weighting Scale'!$D$6</f>
        <v>0</v>
      </c>
      <c r="BC41" s="33">
        <f>(1+SUMPRODUCT($CN41:$CP41,'Conversion Tables'!$R$9:$T$9))</f>
        <v>1</v>
      </c>
      <c r="BD41" s="33">
        <f>(1+SUMPRODUCT(Benefits!$CQ41:$CS41,'Conversion Tables'!$U$9:$W$9))</f>
        <v>1</v>
      </c>
      <c r="BE41" s="34">
        <f>BB41*BC41*BD41*'Weighting Scale'!$D$11</f>
        <v>0</v>
      </c>
      <c r="BF41" s="33">
        <f>IFERROR(VLOOKUP(N41,'Conversion Tables'!$B$8:$E$32,4,FALSE),0)</f>
        <v>0</v>
      </c>
      <c r="BG41" s="33">
        <f>IFERROR(VLOOKUP(O41,'Conversion Tables'!$B$8:$E$32,4,FALSE),0)</f>
        <v>0</v>
      </c>
      <c r="BH41" s="33">
        <f>(BF41-BG41)/'Conversion Tables'!$E$32*'Weighting Scale'!$D$6</f>
        <v>0</v>
      </c>
      <c r="BI41" s="33">
        <f>(1+SUMPRODUCT($CN41:$CP41,'Conversion Tables'!$R$10:$T$10))</f>
        <v>1</v>
      </c>
      <c r="BJ41" s="33">
        <f>(1+SUMPRODUCT(Benefits!$CQ41:$CS41,'Conversion Tables'!$U$10:$W$10))</f>
        <v>1</v>
      </c>
      <c r="BK41" s="34">
        <f>BH41*BI41*BJ41*'Weighting Scale'!$D$12</f>
        <v>0</v>
      </c>
      <c r="BL41" s="33">
        <f>IFERROR(VLOOKUP(Q41,'Conversion Tables'!$G$8:$N$12,2, FALSE)/'Conversion Tables'!$H$12*'Weighting Scale'!$D$6,0)</f>
        <v>0</v>
      </c>
      <c r="BM41" s="33">
        <f>(1+SUMPRODUCT($CN41:$CP41,'Conversion Tables'!$R$11:$T$11))</f>
        <v>1</v>
      </c>
      <c r="BN41" s="33">
        <f>(1+SUMPRODUCT(Benefits!$CQ41:$CS41,'Conversion Tables'!$U$11:$W$11))</f>
        <v>1</v>
      </c>
      <c r="BO41" s="34">
        <f>BL41*BM41*BN41*'Weighting Scale'!$D$14</f>
        <v>0</v>
      </c>
      <c r="BP41" s="33">
        <f>IFERROR(VLOOKUP(S41,'Conversion Tables'!$G$8:$N$12,3, FALSE)/'Conversion Tables'!$I$12*'Weighting Scale'!$D$6,0)</f>
        <v>0</v>
      </c>
      <c r="BQ41" s="33">
        <f>(1+SUMPRODUCT($CN41:$CP41,'Conversion Tables'!$R$12:$T$12))</f>
        <v>1</v>
      </c>
      <c r="BR41" s="33">
        <f>(1+SUMPRODUCT(Benefits!$CQ41:$CS41,'Conversion Tables'!$U$12:$W$12))</f>
        <v>1</v>
      </c>
      <c r="BS41" s="34">
        <f>BP41*BQ41*BR41*'Weighting Scale'!$D$15</f>
        <v>0</v>
      </c>
      <c r="BT41" s="33">
        <f>IFERROR(VLOOKUP(T41,'Conversion Tables'!$G$8:$N$12,4, FALSE)/'Conversion Tables'!$J$12*'Weighting Scale'!$D$6,0)</f>
        <v>0</v>
      </c>
      <c r="BU41" s="33">
        <f>(1+SUMPRODUCT($CN41:$CP41,'Conversion Tables'!$R$13:$T$13))</f>
        <v>1</v>
      </c>
      <c r="BV41" s="33">
        <f>(1+SUMPRODUCT(Benefits!$CQ41:$CS41,'Conversion Tables'!$U$13:$W$13))</f>
        <v>1</v>
      </c>
      <c r="BW41" s="34">
        <f>BT41*BU41*BV41*'Weighting Scale'!$D$13</f>
        <v>0</v>
      </c>
      <c r="BX41" s="33">
        <f>IFERROR(VLOOKUP(V41,'Conversion Tables'!$G$8:$N$12,5, FALSE)/'Conversion Tables'!$K$12*'Weighting Scale'!$D$6,0)</f>
        <v>0</v>
      </c>
      <c r="BY41" s="33">
        <f>(1+SUMPRODUCT($CN41:$CP41,'Conversion Tables'!$R$14:$T$14))</f>
        <v>1</v>
      </c>
      <c r="BZ41" s="33">
        <f>(1+SUMPRODUCT(Benefits!$CQ41:$CS41,'Conversion Tables'!$U$14:$W$14))</f>
        <v>1</v>
      </c>
      <c r="CA41" s="34">
        <f>BX41*BY41*BZ41*'Weighting Scale'!$D$16</f>
        <v>0</v>
      </c>
      <c r="CB41" s="33">
        <f>IFERROR(VLOOKUP(W41,'Conversion Tables'!$G$8:$N$12,6, FALSE)/'Conversion Tables'!$L$12*'Weighting Scale'!$D$6,0)</f>
        <v>0</v>
      </c>
      <c r="CC41" s="33">
        <f>(1+SUMPRODUCT($CN41:$CP41,'Conversion Tables'!$R$15:$T$15))</f>
        <v>1</v>
      </c>
      <c r="CD41" s="33">
        <f>(1+SUMPRODUCT(Benefits!$CQ41:$CS41,'Conversion Tables'!$U$15:$W$15))</f>
        <v>1</v>
      </c>
      <c r="CE41" s="34">
        <f>CB41*CC41*CD41*'Weighting Scale'!$D$17</f>
        <v>0</v>
      </c>
      <c r="CF41" s="33">
        <f>IFERROR(VLOOKUP(X41,'Conversion Tables'!$G$8:$N$12,7, FALSE)/'Conversion Tables'!$M$12*'Weighting Scale'!$D$6,0)</f>
        <v>0</v>
      </c>
      <c r="CG41" s="33">
        <f>(1+SUMPRODUCT($CN41:$CP41,'Conversion Tables'!$R$16:$T$16))</f>
        <v>1</v>
      </c>
      <c r="CH41" s="33">
        <f>(1+SUMPRODUCT(Benefits!$CQ41:$CS41,'Conversion Tables'!$U$16:$W$16))</f>
        <v>1</v>
      </c>
      <c r="CI41" s="34">
        <f>CF41*CG41*CH41*'Weighting Scale'!$D$18</f>
        <v>0</v>
      </c>
      <c r="CJ41" s="33">
        <f>IFERROR(VLOOKUP(Y41,'Conversion Tables'!$G$8:$N$12,8, FALSE)/'Conversion Tables'!$N$12*'Weighting Scale'!$D$6,0)</f>
        <v>0</v>
      </c>
      <c r="CK41" s="33">
        <f>(1+SUMPRODUCT($CN41:$CP41,'Conversion Tables'!$R$17:$T$17))</f>
        <v>1</v>
      </c>
      <c r="CL41" s="33">
        <f>(1+SUMPRODUCT(Benefits!$CQ41:$CS41,'Conversion Tables'!$U$17:$W$17))</f>
        <v>1</v>
      </c>
      <c r="CM41" s="34">
        <f>CJ41*CK41*CL41*'Weighting Scale'!$D$19</f>
        <v>0</v>
      </c>
      <c r="CN41" s="33">
        <f>IFERROR(VLOOKUP(Z41,'Conversion Tables'!$G$16:$M$20,2,FALSE)/'Conversion Tables'!H$20*'Conversion Tables'!H$21,0)</f>
        <v>0</v>
      </c>
      <c r="CO41" s="33">
        <f>IFERROR(VLOOKUP(AA41,'Conversion Tables'!$G$16:$M$20,3,FALSE)/'Conversion Tables'!I$20*'Conversion Tables'!I$21,0)</f>
        <v>0</v>
      </c>
      <c r="CP41" s="33">
        <f>IFERROR(VLOOKUP(AB41,'Conversion Tables'!$G$16:$M$20,4,FALSE)/'Conversion Tables'!J$20*'Conversion Tables'!J$21,0)</f>
        <v>0</v>
      </c>
      <c r="CQ41" s="33">
        <f>IFERROR(VLOOKUP(AC41,'Conversion Tables'!$G$16:$M$20,5,FALSE)/'Conversion Tables'!K$20*'Conversion Tables'!K$21,0)</f>
        <v>0</v>
      </c>
      <c r="CR41" s="33">
        <f>IFERROR(VLOOKUP(AD41,'Conversion Tables'!$G$16:$M$20,6,FALSE)/'Conversion Tables'!L$20*'Conversion Tables'!L$21,0)</f>
        <v>0</v>
      </c>
      <c r="CS41" s="33">
        <f>IFERROR(VLOOKUP(AE41,'Conversion Tables'!$G$16:$M$20,7,FALSE)/'Conversion Tables'!M$20*'Conversion Tables'!M$21,0)</f>
        <v>0</v>
      </c>
      <c r="CT41" s="34">
        <f t="shared" si="1"/>
        <v>0</v>
      </c>
      <c r="CU41" s="34">
        <f t="shared" si="18"/>
        <v>0</v>
      </c>
      <c r="CV41" s="34">
        <f t="shared" si="19"/>
        <v>0</v>
      </c>
      <c r="CW41" s="34">
        <f t="shared" si="20"/>
        <v>0</v>
      </c>
    </row>
    <row r="42" spans="1:101" x14ac:dyDescent="0.25">
      <c r="A42" s="147"/>
      <c r="B42" s="148"/>
      <c r="C42" s="149"/>
      <c r="D42" s="264"/>
      <c r="E42" s="267"/>
      <c r="F42" s="339"/>
      <c r="G42" s="210"/>
      <c r="H42" s="153"/>
      <c r="I42" s="152"/>
      <c r="J42" s="172"/>
      <c r="K42" s="152"/>
      <c r="L42" s="152"/>
      <c r="M42" s="172"/>
      <c r="N42" s="152"/>
      <c r="O42" s="152"/>
      <c r="P42" s="172"/>
      <c r="Q42" s="152"/>
      <c r="R42" s="172"/>
      <c r="S42" s="152"/>
      <c r="T42" s="152"/>
      <c r="U42" s="172"/>
      <c r="V42" s="152"/>
      <c r="W42" s="152"/>
      <c r="X42" s="152"/>
      <c r="Y42" s="149"/>
      <c r="Z42" s="153"/>
      <c r="AA42" s="152"/>
      <c r="AB42" s="152"/>
      <c r="AC42" s="152"/>
      <c r="AD42" s="152"/>
      <c r="AE42" s="154"/>
      <c r="AF42" s="36" t="str">
        <f t="shared" si="17"/>
        <v/>
      </c>
      <c r="AG42" s="242"/>
      <c r="AH42" s="242"/>
      <c r="AT42" s="33">
        <f>IFERROR(VLOOKUP(H42,'Conversion Tables'!$B$8:$E$32,2,FALSE),0)</f>
        <v>0</v>
      </c>
      <c r="AU42" s="33">
        <f>IFERROR(VLOOKUP(I42,'Conversion Tables'!$B$8:$E$32,2,FALSE),0)</f>
        <v>0</v>
      </c>
      <c r="AV42" s="33">
        <f>(AT42-AU42)/'Conversion Tables'!$C$32*'Weighting Scale'!$D$6</f>
        <v>0</v>
      </c>
      <c r="AW42" s="33">
        <f>(1+SUMPRODUCT($CN42:$CP42,'Conversion Tables'!$R$8:$T$8))</f>
        <v>1</v>
      </c>
      <c r="AX42" s="33">
        <f>(1+SUMPRODUCT(Benefits!$CQ42:$CS42,'Conversion Tables'!$U$8:$W$8))</f>
        <v>1</v>
      </c>
      <c r="AY42" s="34">
        <f>AV42*AW42*AX42*'Weighting Scale'!$D$10</f>
        <v>0</v>
      </c>
      <c r="AZ42" s="33">
        <f>IFERROR(VLOOKUP(K42,'Conversion Tables'!$B$8:$E$32,3,FALSE),0)</f>
        <v>0</v>
      </c>
      <c r="BA42" s="33">
        <f>IFERROR(VLOOKUP(L42,'Conversion Tables'!$B$8:$E$32,3,FALSE),0)</f>
        <v>0</v>
      </c>
      <c r="BB42" s="33">
        <f>(AZ42-BA42)/'Conversion Tables'!$D$32*'Weighting Scale'!$D$6</f>
        <v>0</v>
      </c>
      <c r="BC42" s="33">
        <f>(1+SUMPRODUCT($CN42:$CP42,'Conversion Tables'!$R$9:$T$9))</f>
        <v>1</v>
      </c>
      <c r="BD42" s="33">
        <f>(1+SUMPRODUCT(Benefits!$CQ42:$CS42,'Conversion Tables'!$U$9:$W$9))</f>
        <v>1</v>
      </c>
      <c r="BE42" s="34">
        <f>BB42*BC42*BD42*'Weighting Scale'!$D$11</f>
        <v>0</v>
      </c>
      <c r="BF42" s="33">
        <f>IFERROR(VLOOKUP(N42,'Conversion Tables'!$B$8:$E$32,4,FALSE),0)</f>
        <v>0</v>
      </c>
      <c r="BG42" s="33">
        <f>IFERROR(VLOOKUP(O42,'Conversion Tables'!$B$8:$E$32,4,FALSE),0)</f>
        <v>0</v>
      </c>
      <c r="BH42" s="33">
        <f>(BF42-BG42)/'Conversion Tables'!$E$32*'Weighting Scale'!$D$6</f>
        <v>0</v>
      </c>
      <c r="BI42" s="33">
        <f>(1+SUMPRODUCT($CN42:$CP42,'Conversion Tables'!$R$10:$T$10))</f>
        <v>1</v>
      </c>
      <c r="BJ42" s="33">
        <f>(1+SUMPRODUCT(Benefits!$CQ42:$CS42,'Conversion Tables'!$U$10:$W$10))</f>
        <v>1</v>
      </c>
      <c r="BK42" s="34">
        <f>BH42*BI42*BJ42*'Weighting Scale'!$D$12</f>
        <v>0</v>
      </c>
      <c r="BL42" s="33">
        <f>IFERROR(VLOOKUP(Q42,'Conversion Tables'!$G$8:$N$12,2, FALSE)/'Conversion Tables'!$H$12*'Weighting Scale'!$D$6,0)</f>
        <v>0</v>
      </c>
      <c r="BM42" s="33">
        <f>(1+SUMPRODUCT($CN42:$CP42,'Conversion Tables'!$R$11:$T$11))</f>
        <v>1</v>
      </c>
      <c r="BN42" s="33">
        <f>(1+SUMPRODUCT(Benefits!$CQ42:$CS42,'Conversion Tables'!$U$11:$W$11))</f>
        <v>1</v>
      </c>
      <c r="BO42" s="34">
        <f>BL42*BM42*BN42*'Weighting Scale'!$D$14</f>
        <v>0</v>
      </c>
      <c r="BP42" s="33">
        <f>IFERROR(VLOOKUP(S42,'Conversion Tables'!$G$8:$N$12,3, FALSE)/'Conversion Tables'!$I$12*'Weighting Scale'!$D$6,0)</f>
        <v>0</v>
      </c>
      <c r="BQ42" s="33">
        <f>(1+SUMPRODUCT($CN42:$CP42,'Conversion Tables'!$R$12:$T$12))</f>
        <v>1</v>
      </c>
      <c r="BR42" s="33">
        <f>(1+SUMPRODUCT(Benefits!$CQ42:$CS42,'Conversion Tables'!$U$12:$W$12))</f>
        <v>1</v>
      </c>
      <c r="BS42" s="34">
        <f>BP42*BQ42*BR42*'Weighting Scale'!$D$15</f>
        <v>0</v>
      </c>
      <c r="BT42" s="33">
        <f>IFERROR(VLOOKUP(T42,'Conversion Tables'!$G$8:$N$12,4, FALSE)/'Conversion Tables'!$J$12*'Weighting Scale'!$D$6,0)</f>
        <v>0</v>
      </c>
      <c r="BU42" s="33">
        <f>(1+SUMPRODUCT($CN42:$CP42,'Conversion Tables'!$R$13:$T$13))</f>
        <v>1</v>
      </c>
      <c r="BV42" s="33">
        <f>(1+SUMPRODUCT(Benefits!$CQ42:$CS42,'Conversion Tables'!$U$13:$W$13))</f>
        <v>1</v>
      </c>
      <c r="BW42" s="34">
        <f>BT42*BU42*BV42*'Weighting Scale'!$D$13</f>
        <v>0</v>
      </c>
      <c r="BX42" s="33">
        <f>IFERROR(VLOOKUP(V42,'Conversion Tables'!$G$8:$N$12,5, FALSE)/'Conversion Tables'!$K$12*'Weighting Scale'!$D$6,0)</f>
        <v>0</v>
      </c>
      <c r="BY42" s="33">
        <f>(1+SUMPRODUCT($CN42:$CP42,'Conversion Tables'!$R$14:$T$14))</f>
        <v>1</v>
      </c>
      <c r="BZ42" s="33">
        <f>(1+SUMPRODUCT(Benefits!$CQ42:$CS42,'Conversion Tables'!$U$14:$W$14))</f>
        <v>1</v>
      </c>
      <c r="CA42" s="34">
        <f>BX42*BY42*BZ42*'Weighting Scale'!$D$16</f>
        <v>0</v>
      </c>
      <c r="CB42" s="33">
        <f>IFERROR(VLOOKUP(W42,'Conversion Tables'!$G$8:$N$12,6, FALSE)/'Conversion Tables'!$L$12*'Weighting Scale'!$D$6,0)</f>
        <v>0</v>
      </c>
      <c r="CC42" s="33">
        <f>(1+SUMPRODUCT($CN42:$CP42,'Conversion Tables'!$R$15:$T$15))</f>
        <v>1</v>
      </c>
      <c r="CD42" s="33">
        <f>(1+SUMPRODUCT(Benefits!$CQ42:$CS42,'Conversion Tables'!$U$15:$W$15))</f>
        <v>1</v>
      </c>
      <c r="CE42" s="34">
        <f>CB42*CC42*CD42*'Weighting Scale'!$D$17</f>
        <v>0</v>
      </c>
      <c r="CF42" s="33">
        <f>IFERROR(VLOOKUP(X42,'Conversion Tables'!$G$8:$N$12,7, FALSE)/'Conversion Tables'!$M$12*'Weighting Scale'!$D$6,0)</f>
        <v>0</v>
      </c>
      <c r="CG42" s="33">
        <f>(1+SUMPRODUCT($CN42:$CP42,'Conversion Tables'!$R$16:$T$16))</f>
        <v>1</v>
      </c>
      <c r="CH42" s="33">
        <f>(1+SUMPRODUCT(Benefits!$CQ42:$CS42,'Conversion Tables'!$U$16:$W$16))</f>
        <v>1</v>
      </c>
      <c r="CI42" s="34">
        <f>CF42*CG42*CH42*'Weighting Scale'!$D$18</f>
        <v>0</v>
      </c>
      <c r="CJ42" s="33">
        <f>IFERROR(VLOOKUP(Y42,'Conversion Tables'!$G$8:$N$12,8, FALSE)/'Conversion Tables'!$N$12*'Weighting Scale'!$D$6,0)</f>
        <v>0</v>
      </c>
      <c r="CK42" s="33">
        <f>(1+SUMPRODUCT($CN42:$CP42,'Conversion Tables'!$R$17:$T$17))</f>
        <v>1</v>
      </c>
      <c r="CL42" s="33">
        <f>(1+SUMPRODUCT(Benefits!$CQ42:$CS42,'Conversion Tables'!$U$17:$W$17))</f>
        <v>1</v>
      </c>
      <c r="CM42" s="34">
        <f>CJ42*CK42*CL42*'Weighting Scale'!$D$19</f>
        <v>0</v>
      </c>
      <c r="CN42" s="33">
        <f>IFERROR(VLOOKUP(Z42,'Conversion Tables'!$G$16:$M$20,2,FALSE)/'Conversion Tables'!H$20*'Conversion Tables'!H$21,0)</f>
        <v>0</v>
      </c>
      <c r="CO42" s="33">
        <f>IFERROR(VLOOKUP(AA42,'Conversion Tables'!$G$16:$M$20,3,FALSE)/'Conversion Tables'!I$20*'Conversion Tables'!I$21,0)</f>
        <v>0</v>
      </c>
      <c r="CP42" s="33">
        <f>IFERROR(VLOOKUP(AB42,'Conversion Tables'!$G$16:$M$20,4,FALSE)/'Conversion Tables'!J$20*'Conversion Tables'!J$21,0)</f>
        <v>0</v>
      </c>
      <c r="CQ42" s="33">
        <f>IFERROR(VLOOKUP(AC42,'Conversion Tables'!$G$16:$M$20,5,FALSE)/'Conversion Tables'!K$20*'Conversion Tables'!K$21,0)</f>
        <v>0</v>
      </c>
      <c r="CR42" s="33">
        <f>IFERROR(VLOOKUP(AD42,'Conversion Tables'!$G$16:$M$20,6,FALSE)/'Conversion Tables'!L$20*'Conversion Tables'!L$21,0)</f>
        <v>0</v>
      </c>
      <c r="CS42" s="33">
        <f>IFERROR(VLOOKUP(AE42,'Conversion Tables'!$G$16:$M$20,7,FALSE)/'Conversion Tables'!M$20*'Conversion Tables'!M$21,0)</f>
        <v>0</v>
      </c>
      <c r="CT42" s="34">
        <f t="shared" si="1"/>
        <v>0</v>
      </c>
      <c r="CU42" s="34">
        <f t="shared" si="18"/>
        <v>0</v>
      </c>
      <c r="CV42" s="34">
        <f t="shared" si="19"/>
        <v>0</v>
      </c>
      <c r="CW42" s="34">
        <f t="shared" si="20"/>
        <v>0</v>
      </c>
    </row>
    <row r="43" spans="1:101" x14ac:dyDescent="0.25">
      <c r="A43" s="147"/>
      <c r="B43" s="148"/>
      <c r="C43" s="149"/>
      <c r="D43" s="264"/>
      <c r="E43" s="267"/>
      <c r="F43" s="339"/>
      <c r="G43" s="210"/>
      <c r="H43" s="153"/>
      <c r="I43" s="152"/>
      <c r="J43" s="172"/>
      <c r="K43" s="152"/>
      <c r="L43" s="152"/>
      <c r="M43" s="172"/>
      <c r="N43" s="152"/>
      <c r="O43" s="152"/>
      <c r="P43" s="172"/>
      <c r="Q43" s="152"/>
      <c r="R43" s="172"/>
      <c r="S43" s="152"/>
      <c r="T43" s="152"/>
      <c r="U43" s="172"/>
      <c r="V43" s="152"/>
      <c r="W43" s="152"/>
      <c r="X43" s="152"/>
      <c r="Y43" s="149"/>
      <c r="Z43" s="153"/>
      <c r="AA43" s="152"/>
      <c r="AB43" s="152"/>
      <c r="AC43" s="152"/>
      <c r="AD43" s="152"/>
      <c r="AE43" s="154"/>
      <c r="AF43" s="36" t="str">
        <f t="shared" si="17"/>
        <v/>
      </c>
      <c r="AG43" s="242"/>
      <c r="AH43" s="242"/>
      <c r="AT43" s="33">
        <f>IFERROR(VLOOKUP(H43,'Conversion Tables'!$B$8:$E$32,2,FALSE),0)</f>
        <v>0</v>
      </c>
      <c r="AU43" s="33">
        <f>IFERROR(VLOOKUP(I43,'Conversion Tables'!$B$8:$E$32,2,FALSE),0)</f>
        <v>0</v>
      </c>
      <c r="AV43" s="33">
        <f>(AT43-AU43)/'Conversion Tables'!$C$32*'Weighting Scale'!$D$6</f>
        <v>0</v>
      </c>
      <c r="AW43" s="33">
        <f>(1+SUMPRODUCT($CN43:$CP43,'Conversion Tables'!$R$8:$T$8))</f>
        <v>1</v>
      </c>
      <c r="AX43" s="33">
        <f>(1+SUMPRODUCT(Benefits!$CQ43:$CS43,'Conversion Tables'!$U$8:$W$8))</f>
        <v>1</v>
      </c>
      <c r="AY43" s="34">
        <f>AV43*AW43*AX43*'Weighting Scale'!$D$10</f>
        <v>0</v>
      </c>
      <c r="AZ43" s="33">
        <f>IFERROR(VLOOKUP(K43,'Conversion Tables'!$B$8:$E$32,3,FALSE),0)</f>
        <v>0</v>
      </c>
      <c r="BA43" s="33">
        <f>IFERROR(VLOOKUP(L43,'Conversion Tables'!$B$8:$E$32,3,FALSE),0)</f>
        <v>0</v>
      </c>
      <c r="BB43" s="33">
        <f>(AZ43-BA43)/'Conversion Tables'!$D$32*'Weighting Scale'!$D$6</f>
        <v>0</v>
      </c>
      <c r="BC43" s="33">
        <f>(1+SUMPRODUCT($CN43:$CP43,'Conversion Tables'!$R$9:$T$9))</f>
        <v>1</v>
      </c>
      <c r="BD43" s="33">
        <f>(1+SUMPRODUCT(Benefits!$CQ43:$CS43,'Conversion Tables'!$U$9:$W$9))</f>
        <v>1</v>
      </c>
      <c r="BE43" s="34">
        <f>BB43*BC43*BD43*'Weighting Scale'!$D$11</f>
        <v>0</v>
      </c>
      <c r="BF43" s="33">
        <f>IFERROR(VLOOKUP(N43,'Conversion Tables'!$B$8:$E$32,4,FALSE),0)</f>
        <v>0</v>
      </c>
      <c r="BG43" s="33">
        <f>IFERROR(VLOOKUP(O43,'Conversion Tables'!$B$8:$E$32,4,FALSE),0)</f>
        <v>0</v>
      </c>
      <c r="BH43" s="33">
        <f>(BF43-BG43)/'Conversion Tables'!$E$32*'Weighting Scale'!$D$6</f>
        <v>0</v>
      </c>
      <c r="BI43" s="33">
        <f>(1+SUMPRODUCT($CN43:$CP43,'Conversion Tables'!$R$10:$T$10))</f>
        <v>1</v>
      </c>
      <c r="BJ43" s="33">
        <f>(1+SUMPRODUCT(Benefits!$CQ43:$CS43,'Conversion Tables'!$U$10:$W$10))</f>
        <v>1</v>
      </c>
      <c r="BK43" s="34">
        <f>BH43*BI43*BJ43*'Weighting Scale'!$D$12</f>
        <v>0</v>
      </c>
      <c r="BL43" s="33">
        <f>IFERROR(VLOOKUP(Q43,'Conversion Tables'!$G$8:$N$12,2, FALSE)/'Conversion Tables'!$H$12*'Weighting Scale'!$D$6,0)</f>
        <v>0</v>
      </c>
      <c r="BM43" s="33">
        <f>(1+SUMPRODUCT($CN43:$CP43,'Conversion Tables'!$R$11:$T$11))</f>
        <v>1</v>
      </c>
      <c r="BN43" s="33">
        <f>(1+SUMPRODUCT(Benefits!$CQ43:$CS43,'Conversion Tables'!$U$11:$W$11))</f>
        <v>1</v>
      </c>
      <c r="BO43" s="34">
        <f>BL43*BM43*BN43*'Weighting Scale'!$D$14</f>
        <v>0</v>
      </c>
      <c r="BP43" s="33">
        <f>IFERROR(VLOOKUP(S43,'Conversion Tables'!$G$8:$N$12,3, FALSE)/'Conversion Tables'!$I$12*'Weighting Scale'!$D$6,0)</f>
        <v>0</v>
      </c>
      <c r="BQ43" s="33">
        <f>(1+SUMPRODUCT($CN43:$CP43,'Conversion Tables'!$R$12:$T$12))</f>
        <v>1</v>
      </c>
      <c r="BR43" s="33">
        <f>(1+SUMPRODUCT(Benefits!$CQ43:$CS43,'Conversion Tables'!$U$12:$W$12))</f>
        <v>1</v>
      </c>
      <c r="BS43" s="34">
        <f>BP43*BQ43*BR43*'Weighting Scale'!$D$15</f>
        <v>0</v>
      </c>
      <c r="BT43" s="33">
        <f>IFERROR(VLOOKUP(T43,'Conversion Tables'!$G$8:$N$12,4, FALSE)/'Conversion Tables'!$J$12*'Weighting Scale'!$D$6,0)</f>
        <v>0</v>
      </c>
      <c r="BU43" s="33">
        <f>(1+SUMPRODUCT($CN43:$CP43,'Conversion Tables'!$R$13:$T$13))</f>
        <v>1</v>
      </c>
      <c r="BV43" s="33">
        <f>(1+SUMPRODUCT(Benefits!$CQ43:$CS43,'Conversion Tables'!$U$13:$W$13))</f>
        <v>1</v>
      </c>
      <c r="BW43" s="34">
        <f>BT43*BU43*BV43*'Weighting Scale'!$D$13</f>
        <v>0</v>
      </c>
      <c r="BX43" s="33">
        <f>IFERROR(VLOOKUP(V43,'Conversion Tables'!$G$8:$N$12,5, FALSE)/'Conversion Tables'!$K$12*'Weighting Scale'!$D$6,0)</f>
        <v>0</v>
      </c>
      <c r="BY43" s="33">
        <f>(1+SUMPRODUCT($CN43:$CP43,'Conversion Tables'!$R$14:$T$14))</f>
        <v>1</v>
      </c>
      <c r="BZ43" s="33">
        <f>(1+SUMPRODUCT(Benefits!$CQ43:$CS43,'Conversion Tables'!$U$14:$W$14))</f>
        <v>1</v>
      </c>
      <c r="CA43" s="34">
        <f>BX43*BY43*BZ43*'Weighting Scale'!$D$16</f>
        <v>0</v>
      </c>
      <c r="CB43" s="33">
        <f>IFERROR(VLOOKUP(W43,'Conversion Tables'!$G$8:$N$12,6, FALSE)/'Conversion Tables'!$L$12*'Weighting Scale'!$D$6,0)</f>
        <v>0</v>
      </c>
      <c r="CC43" s="33">
        <f>(1+SUMPRODUCT($CN43:$CP43,'Conversion Tables'!$R$15:$T$15))</f>
        <v>1</v>
      </c>
      <c r="CD43" s="33">
        <f>(1+SUMPRODUCT(Benefits!$CQ43:$CS43,'Conversion Tables'!$U$15:$W$15))</f>
        <v>1</v>
      </c>
      <c r="CE43" s="34">
        <f>CB43*CC43*CD43*'Weighting Scale'!$D$17</f>
        <v>0</v>
      </c>
      <c r="CF43" s="33">
        <f>IFERROR(VLOOKUP(X43,'Conversion Tables'!$G$8:$N$12,7, FALSE)/'Conversion Tables'!$M$12*'Weighting Scale'!$D$6,0)</f>
        <v>0</v>
      </c>
      <c r="CG43" s="33">
        <f>(1+SUMPRODUCT($CN43:$CP43,'Conversion Tables'!$R$16:$T$16))</f>
        <v>1</v>
      </c>
      <c r="CH43" s="33">
        <f>(1+SUMPRODUCT(Benefits!$CQ43:$CS43,'Conversion Tables'!$U$16:$W$16))</f>
        <v>1</v>
      </c>
      <c r="CI43" s="34">
        <f>CF43*CG43*CH43*'Weighting Scale'!$D$18</f>
        <v>0</v>
      </c>
      <c r="CJ43" s="33">
        <f>IFERROR(VLOOKUP(Y43,'Conversion Tables'!$G$8:$N$12,8, FALSE)/'Conversion Tables'!$N$12*'Weighting Scale'!$D$6,0)</f>
        <v>0</v>
      </c>
      <c r="CK43" s="33">
        <f>(1+SUMPRODUCT($CN43:$CP43,'Conversion Tables'!$R$17:$T$17))</f>
        <v>1</v>
      </c>
      <c r="CL43" s="33">
        <f>(1+SUMPRODUCT(Benefits!$CQ43:$CS43,'Conversion Tables'!$U$17:$W$17))</f>
        <v>1</v>
      </c>
      <c r="CM43" s="34">
        <f>CJ43*CK43*CL43*'Weighting Scale'!$D$19</f>
        <v>0</v>
      </c>
      <c r="CN43" s="33">
        <f>IFERROR(VLOOKUP(Z43,'Conversion Tables'!$G$16:$M$20,2,FALSE)/'Conversion Tables'!H$20*'Conversion Tables'!H$21,0)</f>
        <v>0</v>
      </c>
      <c r="CO43" s="33">
        <f>IFERROR(VLOOKUP(AA43,'Conversion Tables'!$G$16:$M$20,3,FALSE)/'Conversion Tables'!I$20*'Conversion Tables'!I$21,0)</f>
        <v>0</v>
      </c>
      <c r="CP43" s="33">
        <f>IFERROR(VLOOKUP(AB43,'Conversion Tables'!$G$16:$M$20,4,FALSE)/'Conversion Tables'!J$20*'Conversion Tables'!J$21,0)</f>
        <v>0</v>
      </c>
      <c r="CQ43" s="33">
        <f>IFERROR(VLOOKUP(AC43,'Conversion Tables'!$G$16:$M$20,5,FALSE)/'Conversion Tables'!K$20*'Conversion Tables'!K$21,0)</f>
        <v>0</v>
      </c>
      <c r="CR43" s="33">
        <f>IFERROR(VLOOKUP(AD43,'Conversion Tables'!$G$16:$M$20,6,FALSE)/'Conversion Tables'!L$20*'Conversion Tables'!L$21,0)</f>
        <v>0</v>
      </c>
      <c r="CS43" s="33">
        <f>IFERROR(VLOOKUP(AE43,'Conversion Tables'!$G$16:$M$20,7,FALSE)/'Conversion Tables'!M$20*'Conversion Tables'!M$21,0)</f>
        <v>0</v>
      </c>
      <c r="CT43" s="34">
        <f t="shared" si="1"/>
        <v>0</v>
      </c>
      <c r="CU43" s="34">
        <f t="shared" si="18"/>
        <v>0</v>
      </c>
      <c r="CV43" s="34">
        <f t="shared" si="19"/>
        <v>0</v>
      </c>
      <c r="CW43" s="34">
        <f t="shared" si="20"/>
        <v>0</v>
      </c>
    </row>
    <row r="44" spans="1:101" x14ac:dyDescent="0.25">
      <c r="A44" s="147"/>
      <c r="B44" s="148"/>
      <c r="C44" s="149"/>
      <c r="D44" s="264"/>
      <c r="E44" s="267"/>
      <c r="F44" s="339"/>
      <c r="G44" s="210"/>
      <c r="H44" s="153"/>
      <c r="I44" s="152"/>
      <c r="J44" s="172"/>
      <c r="K44" s="152"/>
      <c r="L44" s="152"/>
      <c r="M44" s="172"/>
      <c r="N44" s="152"/>
      <c r="O44" s="152"/>
      <c r="P44" s="172"/>
      <c r="Q44" s="152"/>
      <c r="R44" s="172"/>
      <c r="S44" s="152"/>
      <c r="T44" s="152"/>
      <c r="U44" s="172"/>
      <c r="V44" s="152"/>
      <c r="W44" s="152"/>
      <c r="X44" s="152"/>
      <c r="Y44" s="149"/>
      <c r="Z44" s="153"/>
      <c r="AA44" s="152"/>
      <c r="AB44" s="152"/>
      <c r="AC44" s="152"/>
      <c r="AD44" s="152"/>
      <c r="AE44" s="154"/>
      <c r="AF44" s="36" t="str">
        <f t="shared" si="17"/>
        <v/>
      </c>
      <c r="AG44" s="242"/>
      <c r="AH44" s="242"/>
      <c r="AT44" s="33">
        <f>IFERROR(VLOOKUP(H44,'Conversion Tables'!$B$8:$E$32,2,FALSE),0)</f>
        <v>0</v>
      </c>
      <c r="AU44" s="33">
        <f>IFERROR(VLOOKUP(I44,'Conversion Tables'!$B$8:$E$32,2,FALSE),0)</f>
        <v>0</v>
      </c>
      <c r="AV44" s="33">
        <f>(AT44-AU44)/'Conversion Tables'!$C$32*'Weighting Scale'!$D$6</f>
        <v>0</v>
      </c>
      <c r="AW44" s="33">
        <f>(1+SUMPRODUCT($CN44:$CP44,'Conversion Tables'!$R$8:$T$8))</f>
        <v>1</v>
      </c>
      <c r="AX44" s="33">
        <f>(1+SUMPRODUCT(Benefits!$CQ44:$CS44,'Conversion Tables'!$U$8:$W$8))</f>
        <v>1</v>
      </c>
      <c r="AY44" s="34">
        <f>AV44*AW44*AX44*'Weighting Scale'!$D$10</f>
        <v>0</v>
      </c>
      <c r="AZ44" s="33">
        <f>IFERROR(VLOOKUP(K44,'Conversion Tables'!$B$8:$E$32,3,FALSE),0)</f>
        <v>0</v>
      </c>
      <c r="BA44" s="33">
        <f>IFERROR(VLOOKUP(L44,'Conversion Tables'!$B$8:$E$32,3,FALSE),0)</f>
        <v>0</v>
      </c>
      <c r="BB44" s="33">
        <f>(AZ44-BA44)/'Conversion Tables'!$D$32*'Weighting Scale'!$D$6</f>
        <v>0</v>
      </c>
      <c r="BC44" s="33">
        <f>(1+SUMPRODUCT($CN44:$CP44,'Conversion Tables'!$R$9:$T$9))</f>
        <v>1</v>
      </c>
      <c r="BD44" s="33">
        <f>(1+SUMPRODUCT(Benefits!$CQ44:$CS44,'Conversion Tables'!$U$9:$W$9))</f>
        <v>1</v>
      </c>
      <c r="BE44" s="34">
        <f>BB44*BC44*BD44*'Weighting Scale'!$D$11</f>
        <v>0</v>
      </c>
      <c r="BF44" s="33">
        <f>IFERROR(VLOOKUP(N44,'Conversion Tables'!$B$8:$E$32,4,FALSE),0)</f>
        <v>0</v>
      </c>
      <c r="BG44" s="33">
        <f>IFERROR(VLOOKUP(O44,'Conversion Tables'!$B$8:$E$32,4,FALSE),0)</f>
        <v>0</v>
      </c>
      <c r="BH44" s="33">
        <f>(BF44-BG44)/'Conversion Tables'!$E$32*'Weighting Scale'!$D$6</f>
        <v>0</v>
      </c>
      <c r="BI44" s="33">
        <f>(1+SUMPRODUCT($CN44:$CP44,'Conversion Tables'!$R$10:$T$10))</f>
        <v>1</v>
      </c>
      <c r="BJ44" s="33">
        <f>(1+SUMPRODUCT(Benefits!$CQ44:$CS44,'Conversion Tables'!$U$10:$W$10))</f>
        <v>1</v>
      </c>
      <c r="BK44" s="34">
        <f>BH44*BI44*BJ44*'Weighting Scale'!$D$12</f>
        <v>0</v>
      </c>
      <c r="BL44" s="33">
        <f>IFERROR(VLOOKUP(Q44,'Conversion Tables'!$G$8:$N$12,2, FALSE)/'Conversion Tables'!$H$12*'Weighting Scale'!$D$6,0)</f>
        <v>0</v>
      </c>
      <c r="BM44" s="33">
        <f>(1+SUMPRODUCT($CN44:$CP44,'Conversion Tables'!$R$11:$T$11))</f>
        <v>1</v>
      </c>
      <c r="BN44" s="33">
        <f>(1+SUMPRODUCT(Benefits!$CQ44:$CS44,'Conversion Tables'!$U$11:$W$11))</f>
        <v>1</v>
      </c>
      <c r="BO44" s="34">
        <f>BL44*BM44*BN44*'Weighting Scale'!$D$14</f>
        <v>0</v>
      </c>
      <c r="BP44" s="33">
        <f>IFERROR(VLOOKUP(S44,'Conversion Tables'!$G$8:$N$12,3, FALSE)/'Conversion Tables'!$I$12*'Weighting Scale'!$D$6,0)</f>
        <v>0</v>
      </c>
      <c r="BQ44" s="33">
        <f>(1+SUMPRODUCT($CN44:$CP44,'Conversion Tables'!$R$12:$T$12))</f>
        <v>1</v>
      </c>
      <c r="BR44" s="33">
        <f>(1+SUMPRODUCT(Benefits!$CQ44:$CS44,'Conversion Tables'!$U$12:$W$12))</f>
        <v>1</v>
      </c>
      <c r="BS44" s="34">
        <f>BP44*BQ44*BR44*'Weighting Scale'!$D$15</f>
        <v>0</v>
      </c>
      <c r="BT44" s="33">
        <f>IFERROR(VLOOKUP(T44,'Conversion Tables'!$G$8:$N$12,4, FALSE)/'Conversion Tables'!$J$12*'Weighting Scale'!$D$6,0)</f>
        <v>0</v>
      </c>
      <c r="BU44" s="33">
        <f>(1+SUMPRODUCT($CN44:$CP44,'Conversion Tables'!$R$13:$T$13))</f>
        <v>1</v>
      </c>
      <c r="BV44" s="33">
        <f>(1+SUMPRODUCT(Benefits!$CQ44:$CS44,'Conversion Tables'!$U$13:$W$13))</f>
        <v>1</v>
      </c>
      <c r="BW44" s="34">
        <f>BT44*BU44*BV44*'Weighting Scale'!$D$13</f>
        <v>0</v>
      </c>
      <c r="BX44" s="33">
        <f>IFERROR(VLOOKUP(V44,'Conversion Tables'!$G$8:$N$12,5, FALSE)/'Conversion Tables'!$K$12*'Weighting Scale'!$D$6,0)</f>
        <v>0</v>
      </c>
      <c r="BY44" s="33">
        <f>(1+SUMPRODUCT($CN44:$CP44,'Conversion Tables'!$R$14:$T$14))</f>
        <v>1</v>
      </c>
      <c r="BZ44" s="33">
        <f>(1+SUMPRODUCT(Benefits!$CQ44:$CS44,'Conversion Tables'!$U$14:$W$14))</f>
        <v>1</v>
      </c>
      <c r="CA44" s="34">
        <f>BX44*BY44*BZ44*'Weighting Scale'!$D$16</f>
        <v>0</v>
      </c>
      <c r="CB44" s="33">
        <f>IFERROR(VLOOKUP(W44,'Conversion Tables'!$G$8:$N$12,6, FALSE)/'Conversion Tables'!$L$12*'Weighting Scale'!$D$6,0)</f>
        <v>0</v>
      </c>
      <c r="CC44" s="33">
        <f>(1+SUMPRODUCT($CN44:$CP44,'Conversion Tables'!$R$15:$T$15))</f>
        <v>1</v>
      </c>
      <c r="CD44" s="33">
        <f>(1+SUMPRODUCT(Benefits!$CQ44:$CS44,'Conversion Tables'!$U$15:$W$15))</f>
        <v>1</v>
      </c>
      <c r="CE44" s="34">
        <f>CB44*CC44*CD44*'Weighting Scale'!$D$17</f>
        <v>0</v>
      </c>
      <c r="CF44" s="33">
        <f>IFERROR(VLOOKUP(X44,'Conversion Tables'!$G$8:$N$12,7, FALSE)/'Conversion Tables'!$M$12*'Weighting Scale'!$D$6,0)</f>
        <v>0</v>
      </c>
      <c r="CG44" s="33">
        <f>(1+SUMPRODUCT($CN44:$CP44,'Conversion Tables'!$R$16:$T$16))</f>
        <v>1</v>
      </c>
      <c r="CH44" s="33">
        <f>(1+SUMPRODUCT(Benefits!$CQ44:$CS44,'Conversion Tables'!$U$16:$W$16))</f>
        <v>1</v>
      </c>
      <c r="CI44" s="34">
        <f>CF44*CG44*CH44*'Weighting Scale'!$D$18</f>
        <v>0</v>
      </c>
      <c r="CJ44" s="33">
        <f>IFERROR(VLOOKUP(Y44,'Conversion Tables'!$G$8:$N$12,8, FALSE)/'Conversion Tables'!$N$12*'Weighting Scale'!$D$6,0)</f>
        <v>0</v>
      </c>
      <c r="CK44" s="33">
        <f>(1+SUMPRODUCT($CN44:$CP44,'Conversion Tables'!$R$17:$T$17))</f>
        <v>1</v>
      </c>
      <c r="CL44" s="33">
        <f>(1+SUMPRODUCT(Benefits!$CQ44:$CS44,'Conversion Tables'!$U$17:$W$17))</f>
        <v>1</v>
      </c>
      <c r="CM44" s="34">
        <f>CJ44*CK44*CL44*'Weighting Scale'!$D$19</f>
        <v>0</v>
      </c>
      <c r="CN44" s="33">
        <f>IFERROR(VLOOKUP(Z44,'Conversion Tables'!$G$16:$M$20,2,FALSE)/'Conversion Tables'!H$20*'Conversion Tables'!H$21,0)</f>
        <v>0</v>
      </c>
      <c r="CO44" s="33">
        <f>IFERROR(VLOOKUP(AA44,'Conversion Tables'!$G$16:$M$20,3,FALSE)/'Conversion Tables'!I$20*'Conversion Tables'!I$21,0)</f>
        <v>0</v>
      </c>
      <c r="CP44" s="33">
        <f>IFERROR(VLOOKUP(AB44,'Conversion Tables'!$G$16:$M$20,4,FALSE)/'Conversion Tables'!J$20*'Conversion Tables'!J$21,0)</f>
        <v>0</v>
      </c>
      <c r="CQ44" s="33">
        <f>IFERROR(VLOOKUP(AC44,'Conversion Tables'!$G$16:$M$20,5,FALSE)/'Conversion Tables'!K$20*'Conversion Tables'!K$21,0)</f>
        <v>0</v>
      </c>
      <c r="CR44" s="33">
        <f>IFERROR(VLOOKUP(AD44,'Conversion Tables'!$G$16:$M$20,6,FALSE)/'Conversion Tables'!L$20*'Conversion Tables'!L$21,0)</f>
        <v>0</v>
      </c>
      <c r="CS44" s="33">
        <f>IFERROR(VLOOKUP(AE44,'Conversion Tables'!$G$16:$M$20,7,FALSE)/'Conversion Tables'!M$20*'Conversion Tables'!M$21,0)</f>
        <v>0</v>
      </c>
      <c r="CT44" s="34">
        <f t="shared" si="1"/>
        <v>0</v>
      </c>
      <c r="CU44" s="34">
        <f t="shared" si="18"/>
        <v>0</v>
      </c>
      <c r="CV44" s="34">
        <f t="shared" si="19"/>
        <v>0</v>
      </c>
      <c r="CW44" s="34">
        <f t="shared" si="20"/>
        <v>0</v>
      </c>
    </row>
    <row r="45" spans="1:101" x14ac:dyDescent="0.25">
      <c r="A45" s="147"/>
      <c r="B45" s="148"/>
      <c r="C45" s="149"/>
      <c r="D45" s="264"/>
      <c r="E45" s="267"/>
      <c r="F45" s="339"/>
      <c r="G45" s="210"/>
      <c r="H45" s="153"/>
      <c r="I45" s="152"/>
      <c r="J45" s="172"/>
      <c r="K45" s="152"/>
      <c r="L45" s="152"/>
      <c r="M45" s="172"/>
      <c r="N45" s="152"/>
      <c r="O45" s="152"/>
      <c r="P45" s="172"/>
      <c r="Q45" s="152"/>
      <c r="R45" s="172"/>
      <c r="S45" s="152"/>
      <c r="T45" s="152"/>
      <c r="U45" s="172"/>
      <c r="V45" s="152"/>
      <c r="W45" s="152"/>
      <c r="X45" s="152"/>
      <c r="Y45" s="149"/>
      <c r="Z45" s="153"/>
      <c r="AA45" s="152"/>
      <c r="AB45" s="152"/>
      <c r="AC45" s="152"/>
      <c r="AD45" s="152"/>
      <c r="AE45" s="154"/>
      <c r="AF45" s="36" t="str">
        <f t="shared" si="17"/>
        <v/>
      </c>
      <c r="AG45" s="242"/>
      <c r="AH45" s="242"/>
      <c r="AT45" s="33">
        <f>IFERROR(VLOOKUP(H45,'Conversion Tables'!$B$8:$E$32,2,FALSE),0)</f>
        <v>0</v>
      </c>
      <c r="AU45" s="33">
        <f>IFERROR(VLOOKUP(I45,'Conversion Tables'!$B$8:$E$32,2,FALSE),0)</f>
        <v>0</v>
      </c>
      <c r="AV45" s="33">
        <f>(AT45-AU45)/'Conversion Tables'!$C$32*'Weighting Scale'!$D$6</f>
        <v>0</v>
      </c>
      <c r="AW45" s="33">
        <f>(1+SUMPRODUCT($CN45:$CP45,'Conversion Tables'!$R$8:$T$8))</f>
        <v>1</v>
      </c>
      <c r="AX45" s="33">
        <f>(1+SUMPRODUCT(Benefits!$CQ45:$CS45,'Conversion Tables'!$U$8:$W$8))</f>
        <v>1</v>
      </c>
      <c r="AY45" s="34">
        <f>AV45*AW45*AX45*'Weighting Scale'!$D$10</f>
        <v>0</v>
      </c>
      <c r="AZ45" s="33">
        <f>IFERROR(VLOOKUP(K45,'Conversion Tables'!$B$8:$E$32,3,FALSE),0)</f>
        <v>0</v>
      </c>
      <c r="BA45" s="33">
        <f>IFERROR(VLOOKUP(L45,'Conversion Tables'!$B$8:$E$32,3,FALSE),0)</f>
        <v>0</v>
      </c>
      <c r="BB45" s="33">
        <f>(AZ45-BA45)/'Conversion Tables'!$D$32*'Weighting Scale'!$D$6</f>
        <v>0</v>
      </c>
      <c r="BC45" s="33">
        <f>(1+SUMPRODUCT($CN45:$CP45,'Conversion Tables'!$R$9:$T$9))</f>
        <v>1</v>
      </c>
      <c r="BD45" s="33">
        <f>(1+SUMPRODUCT(Benefits!$CQ45:$CS45,'Conversion Tables'!$U$9:$W$9))</f>
        <v>1</v>
      </c>
      <c r="BE45" s="34">
        <f>BB45*BC45*BD45*'Weighting Scale'!$D$11</f>
        <v>0</v>
      </c>
      <c r="BF45" s="33">
        <f>IFERROR(VLOOKUP(N45,'Conversion Tables'!$B$8:$E$32,4,FALSE),0)</f>
        <v>0</v>
      </c>
      <c r="BG45" s="33">
        <f>IFERROR(VLOOKUP(O45,'Conversion Tables'!$B$8:$E$32,4,FALSE),0)</f>
        <v>0</v>
      </c>
      <c r="BH45" s="33">
        <f>(BF45-BG45)/'Conversion Tables'!$E$32*'Weighting Scale'!$D$6</f>
        <v>0</v>
      </c>
      <c r="BI45" s="33">
        <f>(1+SUMPRODUCT($CN45:$CP45,'Conversion Tables'!$R$10:$T$10))</f>
        <v>1</v>
      </c>
      <c r="BJ45" s="33">
        <f>(1+SUMPRODUCT(Benefits!$CQ45:$CS45,'Conversion Tables'!$U$10:$W$10))</f>
        <v>1</v>
      </c>
      <c r="BK45" s="34">
        <f>BH45*BI45*BJ45*'Weighting Scale'!$D$12</f>
        <v>0</v>
      </c>
      <c r="BL45" s="33">
        <f>IFERROR(VLOOKUP(Q45,'Conversion Tables'!$G$8:$N$12,2, FALSE)/'Conversion Tables'!$H$12*'Weighting Scale'!$D$6,0)</f>
        <v>0</v>
      </c>
      <c r="BM45" s="33">
        <f>(1+SUMPRODUCT($CN45:$CP45,'Conversion Tables'!$R$11:$T$11))</f>
        <v>1</v>
      </c>
      <c r="BN45" s="33">
        <f>(1+SUMPRODUCT(Benefits!$CQ45:$CS45,'Conversion Tables'!$U$11:$W$11))</f>
        <v>1</v>
      </c>
      <c r="BO45" s="34">
        <f>BL45*BM45*BN45*'Weighting Scale'!$D$14</f>
        <v>0</v>
      </c>
      <c r="BP45" s="33">
        <f>IFERROR(VLOOKUP(S45,'Conversion Tables'!$G$8:$N$12,3, FALSE)/'Conversion Tables'!$I$12*'Weighting Scale'!$D$6,0)</f>
        <v>0</v>
      </c>
      <c r="BQ45" s="33">
        <f>(1+SUMPRODUCT($CN45:$CP45,'Conversion Tables'!$R$12:$T$12))</f>
        <v>1</v>
      </c>
      <c r="BR45" s="33">
        <f>(1+SUMPRODUCT(Benefits!$CQ45:$CS45,'Conversion Tables'!$U$12:$W$12))</f>
        <v>1</v>
      </c>
      <c r="BS45" s="34">
        <f>BP45*BQ45*BR45*'Weighting Scale'!$D$15</f>
        <v>0</v>
      </c>
      <c r="BT45" s="33">
        <f>IFERROR(VLOOKUP(T45,'Conversion Tables'!$G$8:$N$12,4, FALSE)/'Conversion Tables'!$J$12*'Weighting Scale'!$D$6,0)</f>
        <v>0</v>
      </c>
      <c r="BU45" s="33">
        <f>(1+SUMPRODUCT($CN45:$CP45,'Conversion Tables'!$R$13:$T$13))</f>
        <v>1</v>
      </c>
      <c r="BV45" s="33">
        <f>(1+SUMPRODUCT(Benefits!$CQ45:$CS45,'Conversion Tables'!$U$13:$W$13))</f>
        <v>1</v>
      </c>
      <c r="BW45" s="34">
        <f>BT45*BU45*BV45*'Weighting Scale'!$D$13</f>
        <v>0</v>
      </c>
      <c r="BX45" s="33">
        <f>IFERROR(VLOOKUP(V45,'Conversion Tables'!$G$8:$N$12,5, FALSE)/'Conversion Tables'!$K$12*'Weighting Scale'!$D$6,0)</f>
        <v>0</v>
      </c>
      <c r="BY45" s="33">
        <f>(1+SUMPRODUCT($CN45:$CP45,'Conversion Tables'!$R$14:$T$14))</f>
        <v>1</v>
      </c>
      <c r="BZ45" s="33">
        <f>(1+SUMPRODUCT(Benefits!$CQ45:$CS45,'Conversion Tables'!$U$14:$W$14))</f>
        <v>1</v>
      </c>
      <c r="CA45" s="34">
        <f>BX45*BY45*BZ45*'Weighting Scale'!$D$16</f>
        <v>0</v>
      </c>
      <c r="CB45" s="33">
        <f>IFERROR(VLOOKUP(W45,'Conversion Tables'!$G$8:$N$12,6, FALSE)/'Conversion Tables'!$L$12*'Weighting Scale'!$D$6,0)</f>
        <v>0</v>
      </c>
      <c r="CC45" s="33">
        <f>(1+SUMPRODUCT($CN45:$CP45,'Conversion Tables'!$R$15:$T$15))</f>
        <v>1</v>
      </c>
      <c r="CD45" s="33">
        <f>(1+SUMPRODUCT(Benefits!$CQ45:$CS45,'Conversion Tables'!$U$15:$W$15))</f>
        <v>1</v>
      </c>
      <c r="CE45" s="34">
        <f>CB45*CC45*CD45*'Weighting Scale'!$D$17</f>
        <v>0</v>
      </c>
      <c r="CF45" s="33">
        <f>IFERROR(VLOOKUP(X45,'Conversion Tables'!$G$8:$N$12,7, FALSE)/'Conversion Tables'!$M$12*'Weighting Scale'!$D$6,0)</f>
        <v>0</v>
      </c>
      <c r="CG45" s="33">
        <f>(1+SUMPRODUCT($CN45:$CP45,'Conversion Tables'!$R$16:$T$16))</f>
        <v>1</v>
      </c>
      <c r="CH45" s="33">
        <f>(1+SUMPRODUCT(Benefits!$CQ45:$CS45,'Conversion Tables'!$U$16:$W$16))</f>
        <v>1</v>
      </c>
      <c r="CI45" s="34">
        <f>CF45*CG45*CH45*'Weighting Scale'!$D$18</f>
        <v>0</v>
      </c>
      <c r="CJ45" s="33">
        <f>IFERROR(VLOOKUP(Y45,'Conversion Tables'!$G$8:$N$12,8, FALSE)/'Conversion Tables'!$N$12*'Weighting Scale'!$D$6,0)</f>
        <v>0</v>
      </c>
      <c r="CK45" s="33">
        <f>(1+SUMPRODUCT($CN45:$CP45,'Conversion Tables'!$R$17:$T$17))</f>
        <v>1</v>
      </c>
      <c r="CL45" s="33">
        <f>(1+SUMPRODUCT(Benefits!$CQ45:$CS45,'Conversion Tables'!$U$17:$W$17))</f>
        <v>1</v>
      </c>
      <c r="CM45" s="34">
        <f>CJ45*CK45*CL45*'Weighting Scale'!$D$19</f>
        <v>0</v>
      </c>
      <c r="CN45" s="33">
        <f>IFERROR(VLOOKUP(Z45,'Conversion Tables'!$G$16:$M$20,2,FALSE)/'Conversion Tables'!H$20*'Conversion Tables'!H$21,0)</f>
        <v>0</v>
      </c>
      <c r="CO45" s="33">
        <f>IFERROR(VLOOKUP(AA45,'Conversion Tables'!$G$16:$M$20,3,FALSE)/'Conversion Tables'!I$20*'Conversion Tables'!I$21,0)</f>
        <v>0</v>
      </c>
      <c r="CP45" s="33">
        <f>IFERROR(VLOOKUP(AB45,'Conversion Tables'!$G$16:$M$20,4,FALSE)/'Conversion Tables'!J$20*'Conversion Tables'!J$21,0)</f>
        <v>0</v>
      </c>
      <c r="CQ45" s="33">
        <f>IFERROR(VLOOKUP(AC45,'Conversion Tables'!$G$16:$M$20,5,FALSE)/'Conversion Tables'!K$20*'Conversion Tables'!K$21,0)</f>
        <v>0</v>
      </c>
      <c r="CR45" s="33">
        <f>IFERROR(VLOOKUP(AD45,'Conversion Tables'!$G$16:$M$20,6,FALSE)/'Conversion Tables'!L$20*'Conversion Tables'!L$21,0)</f>
        <v>0</v>
      </c>
      <c r="CS45" s="33">
        <f>IFERROR(VLOOKUP(AE45,'Conversion Tables'!$G$16:$M$20,7,FALSE)/'Conversion Tables'!M$20*'Conversion Tables'!M$21,0)</f>
        <v>0</v>
      </c>
      <c r="CT45" s="34">
        <f t="shared" si="1"/>
        <v>0</v>
      </c>
      <c r="CU45" s="34">
        <f t="shared" si="18"/>
        <v>0</v>
      </c>
      <c r="CV45" s="34">
        <f t="shared" si="19"/>
        <v>0</v>
      </c>
      <c r="CW45" s="34">
        <f t="shared" si="20"/>
        <v>0</v>
      </c>
    </row>
    <row r="46" spans="1:101" x14ac:dyDescent="0.25">
      <c r="A46" s="147"/>
      <c r="B46" s="148"/>
      <c r="C46" s="149"/>
      <c r="D46" s="264"/>
      <c r="E46" s="267"/>
      <c r="F46" s="339"/>
      <c r="G46" s="210"/>
      <c r="H46" s="153"/>
      <c r="I46" s="152"/>
      <c r="J46" s="172"/>
      <c r="K46" s="152"/>
      <c r="L46" s="152"/>
      <c r="M46" s="172"/>
      <c r="N46" s="152"/>
      <c r="O46" s="152"/>
      <c r="P46" s="172"/>
      <c r="Q46" s="152"/>
      <c r="R46" s="172"/>
      <c r="S46" s="152"/>
      <c r="T46" s="152"/>
      <c r="U46" s="172"/>
      <c r="V46" s="152"/>
      <c r="W46" s="152"/>
      <c r="X46" s="152"/>
      <c r="Y46" s="149"/>
      <c r="Z46" s="153"/>
      <c r="AA46" s="152"/>
      <c r="AB46" s="152"/>
      <c r="AC46" s="152"/>
      <c r="AD46" s="152"/>
      <c r="AE46" s="154"/>
      <c r="AF46" s="36" t="str">
        <f t="shared" si="17"/>
        <v/>
      </c>
      <c r="AG46" s="242"/>
      <c r="AH46" s="242"/>
      <c r="AT46" s="33">
        <f>IFERROR(VLOOKUP(H46,'Conversion Tables'!$B$8:$E$32,2,FALSE),0)</f>
        <v>0</v>
      </c>
      <c r="AU46" s="33">
        <f>IFERROR(VLOOKUP(I46,'Conversion Tables'!$B$8:$E$32,2,FALSE),0)</f>
        <v>0</v>
      </c>
      <c r="AV46" s="33">
        <f>(AT46-AU46)/'Conversion Tables'!$C$32*'Weighting Scale'!$D$6</f>
        <v>0</v>
      </c>
      <c r="AW46" s="33">
        <f>(1+SUMPRODUCT($CN46:$CP46,'Conversion Tables'!$R$8:$T$8))</f>
        <v>1</v>
      </c>
      <c r="AX46" s="33">
        <f>(1+SUMPRODUCT(Benefits!$CQ46:$CS46,'Conversion Tables'!$U$8:$W$8))</f>
        <v>1</v>
      </c>
      <c r="AY46" s="34">
        <f>AV46*AW46*AX46*'Weighting Scale'!$D$10</f>
        <v>0</v>
      </c>
      <c r="AZ46" s="33">
        <f>IFERROR(VLOOKUP(K46,'Conversion Tables'!$B$8:$E$32,3,FALSE),0)</f>
        <v>0</v>
      </c>
      <c r="BA46" s="33">
        <f>IFERROR(VLOOKUP(L46,'Conversion Tables'!$B$8:$E$32,3,FALSE),0)</f>
        <v>0</v>
      </c>
      <c r="BB46" s="33">
        <f>(AZ46-BA46)/'Conversion Tables'!$D$32*'Weighting Scale'!$D$6</f>
        <v>0</v>
      </c>
      <c r="BC46" s="33">
        <f>(1+SUMPRODUCT($CN46:$CP46,'Conversion Tables'!$R$9:$T$9))</f>
        <v>1</v>
      </c>
      <c r="BD46" s="33">
        <f>(1+SUMPRODUCT(Benefits!$CQ46:$CS46,'Conversion Tables'!$U$9:$W$9))</f>
        <v>1</v>
      </c>
      <c r="BE46" s="34">
        <f>BB46*BC46*BD46*'Weighting Scale'!$D$11</f>
        <v>0</v>
      </c>
      <c r="BF46" s="33">
        <f>IFERROR(VLOOKUP(N46,'Conversion Tables'!$B$8:$E$32,4,FALSE),0)</f>
        <v>0</v>
      </c>
      <c r="BG46" s="33">
        <f>IFERROR(VLOOKUP(O46,'Conversion Tables'!$B$8:$E$32,4,FALSE),0)</f>
        <v>0</v>
      </c>
      <c r="BH46" s="33">
        <f>(BF46-BG46)/'Conversion Tables'!$E$32*'Weighting Scale'!$D$6</f>
        <v>0</v>
      </c>
      <c r="BI46" s="33">
        <f>(1+SUMPRODUCT($CN46:$CP46,'Conversion Tables'!$R$10:$T$10))</f>
        <v>1</v>
      </c>
      <c r="BJ46" s="33">
        <f>(1+SUMPRODUCT(Benefits!$CQ46:$CS46,'Conversion Tables'!$U$10:$W$10))</f>
        <v>1</v>
      </c>
      <c r="BK46" s="34">
        <f>BH46*BI46*BJ46*'Weighting Scale'!$D$12</f>
        <v>0</v>
      </c>
      <c r="BL46" s="33">
        <f>IFERROR(VLOOKUP(Q46,'Conversion Tables'!$G$8:$N$12,2, FALSE)/'Conversion Tables'!$H$12*'Weighting Scale'!$D$6,0)</f>
        <v>0</v>
      </c>
      <c r="BM46" s="33">
        <f>(1+SUMPRODUCT($CN46:$CP46,'Conversion Tables'!$R$11:$T$11))</f>
        <v>1</v>
      </c>
      <c r="BN46" s="33">
        <f>(1+SUMPRODUCT(Benefits!$CQ46:$CS46,'Conversion Tables'!$U$11:$W$11))</f>
        <v>1</v>
      </c>
      <c r="BO46" s="34">
        <f>BL46*BM46*BN46*'Weighting Scale'!$D$14</f>
        <v>0</v>
      </c>
      <c r="BP46" s="33">
        <f>IFERROR(VLOOKUP(S46,'Conversion Tables'!$G$8:$N$12,3, FALSE)/'Conversion Tables'!$I$12*'Weighting Scale'!$D$6,0)</f>
        <v>0</v>
      </c>
      <c r="BQ46" s="33">
        <f>(1+SUMPRODUCT($CN46:$CP46,'Conversion Tables'!$R$12:$T$12))</f>
        <v>1</v>
      </c>
      <c r="BR46" s="33">
        <f>(1+SUMPRODUCT(Benefits!$CQ46:$CS46,'Conversion Tables'!$U$12:$W$12))</f>
        <v>1</v>
      </c>
      <c r="BS46" s="34">
        <f>BP46*BQ46*BR46*'Weighting Scale'!$D$15</f>
        <v>0</v>
      </c>
      <c r="BT46" s="33">
        <f>IFERROR(VLOOKUP(T46,'Conversion Tables'!$G$8:$N$12,4, FALSE)/'Conversion Tables'!$J$12*'Weighting Scale'!$D$6,0)</f>
        <v>0</v>
      </c>
      <c r="BU46" s="33">
        <f>(1+SUMPRODUCT($CN46:$CP46,'Conversion Tables'!$R$13:$T$13))</f>
        <v>1</v>
      </c>
      <c r="BV46" s="33">
        <f>(1+SUMPRODUCT(Benefits!$CQ46:$CS46,'Conversion Tables'!$U$13:$W$13))</f>
        <v>1</v>
      </c>
      <c r="BW46" s="34">
        <f>BT46*BU46*BV46*'Weighting Scale'!$D$13</f>
        <v>0</v>
      </c>
      <c r="BX46" s="33">
        <f>IFERROR(VLOOKUP(V46,'Conversion Tables'!$G$8:$N$12,5, FALSE)/'Conversion Tables'!$K$12*'Weighting Scale'!$D$6,0)</f>
        <v>0</v>
      </c>
      <c r="BY46" s="33">
        <f>(1+SUMPRODUCT($CN46:$CP46,'Conversion Tables'!$R$14:$T$14))</f>
        <v>1</v>
      </c>
      <c r="BZ46" s="33">
        <f>(1+SUMPRODUCT(Benefits!$CQ46:$CS46,'Conversion Tables'!$U$14:$W$14))</f>
        <v>1</v>
      </c>
      <c r="CA46" s="34">
        <f>BX46*BY46*BZ46*'Weighting Scale'!$D$16</f>
        <v>0</v>
      </c>
      <c r="CB46" s="33">
        <f>IFERROR(VLOOKUP(W46,'Conversion Tables'!$G$8:$N$12,6, FALSE)/'Conversion Tables'!$L$12*'Weighting Scale'!$D$6,0)</f>
        <v>0</v>
      </c>
      <c r="CC46" s="33">
        <f>(1+SUMPRODUCT($CN46:$CP46,'Conversion Tables'!$R$15:$T$15))</f>
        <v>1</v>
      </c>
      <c r="CD46" s="33">
        <f>(1+SUMPRODUCT(Benefits!$CQ46:$CS46,'Conversion Tables'!$U$15:$W$15))</f>
        <v>1</v>
      </c>
      <c r="CE46" s="34">
        <f>CB46*CC46*CD46*'Weighting Scale'!$D$17</f>
        <v>0</v>
      </c>
      <c r="CF46" s="33">
        <f>IFERROR(VLOOKUP(X46,'Conversion Tables'!$G$8:$N$12,7, FALSE)/'Conversion Tables'!$M$12*'Weighting Scale'!$D$6,0)</f>
        <v>0</v>
      </c>
      <c r="CG46" s="33">
        <f>(1+SUMPRODUCT($CN46:$CP46,'Conversion Tables'!$R$16:$T$16))</f>
        <v>1</v>
      </c>
      <c r="CH46" s="33">
        <f>(1+SUMPRODUCT(Benefits!$CQ46:$CS46,'Conversion Tables'!$U$16:$W$16))</f>
        <v>1</v>
      </c>
      <c r="CI46" s="34">
        <f>CF46*CG46*CH46*'Weighting Scale'!$D$18</f>
        <v>0</v>
      </c>
      <c r="CJ46" s="33">
        <f>IFERROR(VLOOKUP(Y46,'Conversion Tables'!$G$8:$N$12,8, FALSE)/'Conversion Tables'!$N$12*'Weighting Scale'!$D$6,0)</f>
        <v>0</v>
      </c>
      <c r="CK46" s="33">
        <f>(1+SUMPRODUCT($CN46:$CP46,'Conversion Tables'!$R$17:$T$17))</f>
        <v>1</v>
      </c>
      <c r="CL46" s="33">
        <f>(1+SUMPRODUCT(Benefits!$CQ46:$CS46,'Conversion Tables'!$U$17:$W$17))</f>
        <v>1</v>
      </c>
      <c r="CM46" s="34">
        <f>CJ46*CK46*CL46*'Weighting Scale'!$D$19</f>
        <v>0</v>
      </c>
      <c r="CN46" s="33">
        <f>IFERROR(VLOOKUP(Z46,'Conversion Tables'!$G$16:$M$20,2,FALSE)/'Conversion Tables'!H$20*'Conversion Tables'!H$21,0)</f>
        <v>0</v>
      </c>
      <c r="CO46" s="33">
        <f>IFERROR(VLOOKUP(AA46,'Conversion Tables'!$G$16:$M$20,3,FALSE)/'Conversion Tables'!I$20*'Conversion Tables'!I$21,0)</f>
        <v>0</v>
      </c>
      <c r="CP46" s="33">
        <f>IFERROR(VLOOKUP(AB46,'Conversion Tables'!$G$16:$M$20,4,FALSE)/'Conversion Tables'!J$20*'Conversion Tables'!J$21,0)</f>
        <v>0</v>
      </c>
      <c r="CQ46" s="33">
        <f>IFERROR(VLOOKUP(AC46,'Conversion Tables'!$G$16:$M$20,5,FALSE)/'Conversion Tables'!K$20*'Conversion Tables'!K$21,0)</f>
        <v>0</v>
      </c>
      <c r="CR46" s="33">
        <f>IFERROR(VLOOKUP(AD46,'Conversion Tables'!$G$16:$M$20,6,FALSE)/'Conversion Tables'!L$20*'Conversion Tables'!L$21,0)</f>
        <v>0</v>
      </c>
      <c r="CS46" s="33">
        <f>IFERROR(VLOOKUP(AE46,'Conversion Tables'!$G$16:$M$20,7,FALSE)/'Conversion Tables'!M$20*'Conversion Tables'!M$21,0)</f>
        <v>0</v>
      </c>
      <c r="CT46" s="34">
        <f t="shared" si="1"/>
        <v>0</v>
      </c>
      <c r="CU46" s="34">
        <f t="shared" si="18"/>
        <v>0</v>
      </c>
      <c r="CV46" s="34">
        <f t="shared" si="19"/>
        <v>0</v>
      </c>
      <c r="CW46" s="34">
        <f t="shared" si="20"/>
        <v>0</v>
      </c>
    </row>
    <row r="47" spans="1:101" ht="15.75" thickBot="1" x14ac:dyDescent="0.3">
      <c r="A47" s="147"/>
      <c r="B47" s="150"/>
      <c r="C47" s="151"/>
      <c r="D47" s="265"/>
      <c r="E47" s="268"/>
      <c r="F47" s="349"/>
      <c r="G47" s="210"/>
      <c r="H47" s="153"/>
      <c r="I47" s="152"/>
      <c r="J47" s="172"/>
      <c r="K47" s="152"/>
      <c r="L47" s="152"/>
      <c r="M47" s="172"/>
      <c r="N47" s="152"/>
      <c r="O47" s="152"/>
      <c r="P47" s="172"/>
      <c r="Q47" s="152"/>
      <c r="R47" s="172"/>
      <c r="S47" s="152"/>
      <c r="T47" s="152"/>
      <c r="U47" s="172"/>
      <c r="V47" s="152"/>
      <c r="W47" s="152"/>
      <c r="X47" s="152"/>
      <c r="Y47" s="149"/>
      <c r="Z47" s="153"/>
      <c r="AA47" s="152"/>
      <c r="AB47" s="152"/>
      <c r="AC47" s="152"/>
      <c r="AD47" s="152"/>
      <c r="AE47" s="154"/>
      <c r="AF47" s="36" t="str">
        <f t="shared" si="17"/>
        <v/>
      </c>
      <c r="AG47" s="244"/>
      <c r="AH47" s="244"/>
      <c r="AT47" s="33">
        <f>IFERROR(VLOOKUP(H47,'Conversion Tables'!$B$8:$E$32,2,FALSE),0)</f>
        <v>0</v>
      </c>
      <c r="AU47" s="33">
        <f>IFERROR(VLOOKUP(I47,'Conversion Tables'!$B$8:$E$32,2,FALSE),0)</f>
        <v>0</v>
      </c>
      <c r="AV47" s="33">
        <f>(AT47-AU47)/'Conversion Tables'!$C$32*'Weighting Scale'!$D$6</f>
        <v>0</v>
      </c>
      <c r="AW47" s="33">
        <f>(1+SUMPRODUCT($CN47:$CP47,'Conversion Tables'!$R$8:$T$8))</f>
        <v>1</v>
      </c>
      <c r="AX47" s="33">
        <f>(1+SUMPRODUCT(Benefits!$CQ47:$CS47,'Conversion Tables'!$U$8:$W$8))</f>
        <v>1</v>
      </c>
      <c r="AY47" s="34">
        <f>AV47*AW47*AX47*'Weighting Scale'!$D$10</f>
        <v>0</v>
      </c>
      <c r="AZ47" s="33">
        <f>IFERROR(VLOOKUP(K47,'Conversion Tables'!$B$8:$E$32,3,FALSE),0)</f>
        <v>0</v>
      </c>
      <c r="BA47" s="33">
        <f>IFERROR(VLOOKUP(L47,'Conversion Tables'!$B$8:$E$32,3,FALSE),0)</f>
        <v>0</v>
      </c>
      <c r="BB47" s="33">
        <f>(AZ47-BA47)/'Conversion Tables'!$D$32*'Weighting Scale'!$D$6</f>
        <v>0</v>
      </c>
      <c r="BC47" s="33">
        <f>(1+SUMPRODUCT($CN47:$CP47,'Conversion Tables'!$R$9:$T$9))</f>
        <v>1</v>
      </c>
      <c r="BD47" s="33">
        <f>(1+SUMPRODUCT(Benefits!$CQ47:$CS47,'Conversion Tables'!$U$9:$W$9))</f>
        <v>1</v>
      </c>
      <c r="BE47" s="34">
        <f>BB47*BC47*BD47*'Weighting Scale'!$D$11</f>
        <v>0</v>
      </c>
      <c r="BF47" s="33">
        <f>IFERROR(VLOOKUP(N47,'Conversion Tables'!$B$8:$E$32,4,FALSE),0)</f>
        <v>0</v>
      </c>
      <c r="BG47" s="33">
        <f>IFERROR(VLOOKUP(O47,'Conversion Tables'!$B$8:$E$32,4,FALSE),0)</f>
        <v>0</v>
      </c>
      <c r="BH47" s="33">
        <f>(BF47-BG47)/'Conversion Tables'!$E$32*'Weighting Scale'!$D$6</f>
        <v>0</v>
      </c>
      <c r="BI47" s="33">
        <f>(1+SUMPRODUCT($CN47:$CP47,'Conversion Tables'!$R$10:$T$10))</f>
        <v>1</v>
      </c>
      <c r="BJ47" s="33">
        <f>(1+SUMPRODUCT(Benefits!$CQ47:$CS47,'Conversion Tables'!$U$10:$W$10))</f>
        <v>1</v>
      </c>
      <c r="BK47" s="34">
        <f>BH47*BI47*BJ47*'Weighting Scale'!$D$12</f>
        <v>0</v>
      </c>
      <c r="BL47" s="33">
        <f>IFERROR(VLOOKUP(Q47,'Conversion Tables'!$G$8:$N$12,2, FALSE)/'Conversion Tables'!$H$12*'Weighting Scale'!$D$6,0)</f>
        <v>0</v>
      </c>
      <c r="BM47" s="33">
        <f>(1+SUMPRODUCT($CN47:$CP47,'Conversion Tables'!$R$11:$T$11))</f>
        <v>1</v>
      </c>
      <c r="BN47" s="33">
        <f>(1+SUMPRODUCT(Benefits!$CQ47:$CS47,'Conversion Tables'!$U$11:$W$11))</f>
        <v>1</v>
      </c>
      <c r="BO47" s="34">
        <f>BL47*BM47*BN47*'Weighting Scale'!$D$14</f>
        <v>0</v>
      </c>
      <c r="BP47" s="33">
        <f>IFERROR(VLOOKUP(S47,'Conversion Tables'!$G$8:$N$12,3, FALSE)/'Conversion Tables'!$I$12*'Weighting Scale'!$D$6,0)</f>
        <v>0</v>
      </c>
      <c r="BQ47" s="33">
        <f>(1+SUMPRODUCT($CN47:$CP47,'Conversion Tables'!$R$12:$T$12))</f>
        <v>1</v>
      </c>
      <c r="BR47" s="33">
        <f>(1+SUMPRODUCT(Benefits!$CQ47:$CS47,'Conversion Tables'!$U$12:$W$12))</f>
        <v>1</v>
      </c>
      <c r="BS47" s="34">
        <f>BP47*BQ47*BR47*'Weighting Scale'!$D$15</f>
        <v>0</v>
      </c>
      <c r="BT47" s="33">
        <f>IFERROR(VLOOKUP(T47,'Conversion Tables'!$G$8:$N$12,4, FALSE)/'Conversion Tables'!$J$12*'Weighting Scale'!$D$6,0)</f>
        <v>0</v>
      </c>
      <c r="BU47" s="33">
        <f>(1+SUMPRODUCT($CN47:$CP47,'Conversion Tables'!$R$13:$T$13))</f>
        <v>1</v>
      </c>
      <c r="BV47" s="33">
        <f>(1+SUMPRODUCT(Benefits!$CQ47:$CS47,'Conversion Tables'!$U$13:$W$13))</f>
        <v>1</v>
      </c>
      <c r="BW47" s="34">
        <f>BT47*BU47*BV47*'Weighting Scale'!$D$13</f>
        <v>0</v>
      </c>
      <c r="BX47" s="33">
        <f>IFERROR(VLOOKUP(V47,'Conversion Tables'!$G$8:$N$12,5, FALSE)/'Conversion Tables'!$K$12*'Weighting Scale'!$D$6,0)</f>
        <v>0</v>
      </c>
      <c r="BY47" s="33">
        <f>(1+SUMPRODUCT($CN47:$CP47,'Conversion Tables'!$R$14:$T$14))</f>
        <v>1</v>
      </c>
      <c r="BZ47" s="33">
        <f>(1+SUMPRODUCT(Benefits!$CQ47:$CS47,'Conversion Tables'!$U$14:$W$14))</f>
        <v>1</v>
      </c>
      <c r="CA47" s="34">
        <f>BX47*BY47*BZ47*'Weighting Scale'!$D$16</f>
        <v>0</v>
      </c>
      <c r="CB47" s="33">
        <f>IFERROR(VLOOKUP(W47,'Conversion Tables'!$G$8:$N$12,6, FALSE)/'Conversion Tables'!$L$12*'Weighting Scale'!$D$6,0)</f>
        <v>0</v>
      </c>
      <c r="CC47" s="33">
        <f>(1+SUMPRODUCT($CN47:$CP47,'Conversion Tables'!$R$15:$T$15))</f>
        <v>1</v>
      </c>
      <c r="CD47" s="33">
        <f>(1+SUMPRODUCT(Benefits!$CQ47:$CS47,'Conversion Tables'!$U$15:$W$15))</f>
        <v>1</v>
      </c>
      <c r="CE47" s="34">
        <f>CB47*CC47*CD47*'Weighting Scale'!$D$17</f>
        <v>0</v>
      </c>
      <c r="CF47" s="33">
        <f>IFERROR(VLOOKUP(X47,'Conversion Tables'!$G$8:$N$12,7, FALSE)/'Conversion Tables'!$M$12*'Weighting Scale'!$D$6,0)</f>
        <v>0</v>
      </c>
      <c r="CG47" s="33">
        <f>(1+SUMPRODUCT($CN47:$CP47,'Conversion Tables'!$R$16:$T$16))</f>
        <v>1</v>
      </c>
      <c r="CH47" s="33">
        <f>(1+SUMPRODUCT(Benefits!$CQ47:$CS47,'Conversion Tables'!$U$16:$W$16))</f>
        <v>1</v>
      </c>
      <c r="CI47" s="34">
        <f>CF47*CG47*CH47*'Weighting Scale'!$D$18</f>
        <v>0</v>
      </c>
      <c r="CJ47" s="33">
        <f>IFERROR(VLOOKUP(Y47,'Conversion Tables'!$G$8:$N$12,8, FALSE)/'Conversion Tables'!$N$12*'Weighting Scale'!$D$6,0)</f>
        <v>0</v>
      </c>
      <c r="CK47" s="33">
        <f>(1+SUMPRODUCT($CN47:$CP47,'Conversion Tables'!$R$17:$T$17))</f>
        <v>1</v>
      </c>
      <c r="CL47" s="33">
        <f>(1+SUMPRODUCT(Benefits!$CQ47:$CS47,'Conversion Tables'!$U$17:$W$17))</f>
        <v>1</v>
      </c>
      <c r="CM47" s="34">
        <f>CJ47*CK47*CL47*'Weighting Scale'!$D$19</f>
        <v>0</v>
      </c>
      <c r="CN47" s="33">
        <f>IFERROR(VLOOKUP(Z47,'Conversion Tables'!$G$16:$M$20,2,FALSE)/'Conversion Tables'!H$20*'Conversion Tables'!H$21,0)</f>
        <v>0</v>
      </c>
      <c r="CO47" s="33">
        <f>IFERROR(VLOOKUP(AA47,'Conversion Tables'!$G$16:$M$20,3,FALSE)/'Conversion Tables'!I$20*'Conversion Tables'!I$21,0)</f>
        <v>0</v>
      </c>
      <c r="CP47" s="33">
        <f>IFERROR(VLOOKUP(AB47,'Conversion Tables'!$G$16:$M$20,4,FALSE)/'Conversion Tables'!J$20*'Conversion Tables'!J$21,0)</f>
        <v>0</v>
      </c>
      <c r="CQ47" s="33">
        <f>IFERROR(VLOOKUP(AC47,'Conversion Tables'!$G$16:$M$20,5,FALSE)/'Conversion Tables'!K$20*'Conversion Tables'!K$21,0)</f>
        <v>0</v>
      </c>
      <c r="CR47" s="33">
        <f>IFERROR(VLOOKUP(AD47,'Conversion Tables'!$G$16:$M$20,6,FALSE)/'Conversion Tables'!L$20*'Conversion Tables'!L$21,0)</f>
        <v>0</v>
      </c>
      <c r="CS47" s="33">
        <f>IFERROR(VLOOKUP(AE47,'Conversion Tables'!$G$16:$M$20,7,FALSE)/'Conversion Tables'!M$20*'Conversion Tables'!M$21,0)</f>
        <v>0</v>
      </c>
      <c r="CT47" s="34">
        <f t="shared" si="1"/>
        <v>0</v>
      </c>
      <c r="CU47" s="34">
        <f t="shared" si="18"/>
        <v>0</v>
      </c>
      <c r="CV47" s="34">
        <f t="shared" si="19"/>
        <v>0</v>
      </c>
      <c r="CW47" s="34">
        <f t="shared" si="20"/>
        <v>0</v>
      </c>
    </row>
    <row r="48" spans="1:101" x14ac:dyDescent="0.25">
      <c r="C48" s="39"/>
      <c r="E48" s="39"/>
    </row>
    <row r="49" spans="3:5" x14ac:dyDescent="0.25">
      <c r="C49" s="39"/>
      <c r="E49" s="39"/>
    </row>
    <row r="50" spans="3:5" x14ac:dyDescent="0.25">
      <c r="C50" s="39"/>
      <c r="E50" s="39"/>
    </row>
    <row r="51" spans="3:5" x14ac:dyDescent="0.25">
      <c r="C51" s="39"/>
      <c r="E51" s="39"/>
    </row>
    <row r="52" spans="3:5" x14ac:dyDescent="0.25">
      <c r="C52" s="39"/>
      <c r="E52" s="39"/>
    </row>
    <row r="53" spans="3:5" x14ac:dyDescent="0.25">
      <c r="C53" s="39"/>
      <c r="E53" s="39"/>
    </row>
    <row r="54" spans="3:5" x14ac:dyDescent="0.25">
      <c r="C54" s="39"/>
      <c r="E54" s="39"/>
    </row>
    <row r="55" spans="3:5" x14ac:dyDescent="0.25">
      <c r="C55" s="39"/>
      <c r="E55" s="39"/>
    </row>
    <row r="56" spans="3:5" x14ac:dyDescent="0.25">
      <c r="C56" s="39"/>
      <c r="E56" s="39"/>
    </row>
    <row r="57" spans="3:5" x14ac:dyDescent="0.25">
      <c r="C57" s="39"/>
      <c r="E57" s="39"/>
    </row>
    <row r="58" spans="3:5" x14ac:dyDescent="0.25">
      <c r="C58" s="39"/>
      <c r="E58" s="39"/>
    </row>
    <row r="59" spans="3:5" x14ac:dyDescent="0.25">
      <c r="C59" s="39"/>
      <c r="E59" s="39"/>
    </row>
    <row r="60" spans="3:5" x14ac:dyDescent="0.25">
      <c r="C60" s="39"/>
      <c r="E60" s="39"/>
    </row>
    <row r="61" spans="3:5" x14ac:dyDescent="0.25">
      <c r="C61" s="39"/>
      <c r="E61" s="39"/>
    </row>
    <row r="62" spans="3:5" x14ac:dyDescent="0.25">
      <c r="C62" s="39"/>
      <c r="E62" s="39"/>
    </row>
    <row r="66" spans="8:23" x14ac:dyDescent="0.25">
      <c r="H66" s="40"/>
      <c r="I66" s="40" t="s">
        <v>61</v>
      </c>
      <c r="J66" s="40"/>
      <c r="K66" s="40"/>
      <c r="L66" s="40"/>
      <c r="M66" s="40"/>
      <c r="N66" s="40"/>
      <c r="O66" s="40"/>
      <c r="P66" s="40"/>
    </row>
    <row r="67" spans="8:23" x14ac:dyDescent="0.25">
      <c r="H67" s="40"/>
      <c r="I67" s="40"/>
      <c r="J67" s="40"/>
      <c r="K67" s="40"/>
      <c r="L67" s="40"/>
      <c r="M67" s="40"/>
      <c r="O67" s="40"/>
      <c r="P67" s="40"/>
    </row>
    <row r="68" spans="8:23" x14ac:dyDescent="0.25">
      <c r="H68" s="40" t="str">
        <f>'Conversion Tables'!B8</f>
        <v>VLVL</v>
      </c>
      <c r="I68" s="40" t="s">
        <v>59</v>
      </c>
      <c r="J68" s="40"/>
      <c r="K68" s="350">
        <v>2016</v>
      </c>
      <c r="L68" s="40">
        <v>1</v>
      </c>
      <c r="M68" s="40"/>
      <c r="N68" s="40" t="s">
        <v>51</v>
      </c>
      <c r="P68" s="40" t="s">
        <v>50</v>
      </c>
      <c r="W68" s="1" t="s">
        <v>82</v>
      </c>
    </row>
    <row r="69" spans="8:23" x14ac:dyDescent="0.25">
      <c r="H69" s="40" t="str">
        <f>'Conversion Tables'!B9</f>
        <v>VLL</v>
      </c>
      <c r="I69" s="40" t="s">
        <v>56</v>
      </c>
      <c r="J69" s="40"/>
      <c r="K69" s="40">
        <f>K68+1</f>
        <v>2017</v>
      </c>
      <c r="L69" s="40">
        <v>2</v>
      </c>
      <c r="M69" s="40"/>
      <c r="N69" s="40" t="s">
        <v>62</v>
      </c>
      <c r="P69" s="40" t="s">
        <v>52</v>
      </c>
      <c r="W69" s="1" t="s">
        <v>83</v>
      </c>
    </row>
    <row r="70" spans="8:23" x14ac:dyDescent="0.25">
      <c r="H70" s="40" t="str">
        <f>'Conversion Tables'!B10</f>
        <v>VLM</v>
      </c>
      <c r="I70" s="40" t="s">
        <v>60</v>
      </c>
      <c r="J70" s="40"/>
      <c r="K70" s="40">
        <f t="shared" ref="K70:K117" si="21">K69+1</f>
        <v>2018</v>
      </c>
      <c r="L70" s="40">
        <v>3</v>
      </c>
      <c r="M70" s="40"/>
      <c r="O70" s="40"/>
      <c r="P70" s="40"/>
      <c r="W70" s="1" t="s">
        <v>133</v>
      </c>
    </row>
    <row r="71" spans="8:23" x14ac:dyDescent="0.25">
      <c r="H71" s="40" t="str">
        <f>'Conversion Tables'!B11</f>
        <v>VLH</v>
      </c>
      <c r="I71" s="40" t="s">
        <v>57</v>
      </c>
      <c r="J71" s="40"/>
      <c r="K71" s="40">
        <f t="shared" si="21"/>
        <v>2019</v>
      </c>
      <c r="L71" s="40">
        <v>4</v>
      </c>
      <c r="M71" s="40"/>
      <c r="O71" s="40"/>
      <c r="P71" s="40"/>
    </row>
    <row r="72" spans="8:23" x14ac:dyDescent="0.25">
      <c r="H72" s="40" t="str">
        <f>'Conversion Tables'!B12</f>
        <v>VLVH</v>
      </c>
      <c r="I72" s="40" t="s">
        <v>58</v>
      </c>
      <c r="J72" s="40"/>
      <c r="K72" s="40">
        <f t="shared" si="21"/>
        <v>2020</v>
      </c>
      <c r="L72" s="40">
        <v>5</v>
      </c>
      <c r="M72" s="40"/>
      <c r="O72" s="40"/>
      <c r="P72" s="40"/>
    </row>
    <row r="73" spans="8:23" x14ac:dyDescent="0.25">
      <c r="H73" s="40" t="str">
        <f>'Conversion Tables'!B13</f>
        <v>LVL</v>
      </c>
      <c r="I73" s="40"/>
      <c r="J73" s="40"/>
      <c r="K73" s="40">
        <f t="shared" si="21"/>
        <v>2021</v>
      </c>
      <c r="L73" s="40">
        <v>6</v>
      </c>
      <c r="M73" s="40"/>
      <c r="O73" s="40"/>
      <c r="P73" s="40"/>
      <c r="W73" s="1" t="s">
        <v>42</v>
      </c>
    </row>
    <row r="74" spans="8:23" x14ac:dyDescent="0.25">
      <c r="H74" s="40" t="str">
        <f>'Conversion Tables'!B14</f>
        <v>LL</v>
      </c>
      <c r="I74" s="40"/>
      <c r="J74" s="40"/>
      <c r="K74" s="40">
        <f t="shared" si="21"/>
        <v>2022</v>
      </c>
      <c r="L74" s="40">
        <v>7</v>
      </c>
      <c r="M74" s="40"/>
      <c r="O74" s="40"/>
      <c r="P74" s="40"/>
      <c r="W74" s="1" t="s">
        <v>134</v>
      </c>
    </row>
    <row r="75" spans="8:23" x14ac:dyDescent="0.25">
      <c r="H75" s="40" t="str">
        <f>'Conversion Tables'!B15</f>
        <v>LM</v>
      </c>
      <c r="I75" s="40"/>
      <c r="J75" s="40"/>
      <c r="K75" s="40">
        <f t="shared" si="21"/>
        <v>2023</v>
      </c>
      <c r="L75" s="40">
        <v>8</v>
      </c>
      <c r="M75" s="40"/>
      <c r="O75" s="40"/>
      <c r="P75" s="40"/>
      <c r="W75" s="1" t="s">
        <v>135</v>
      </c>
    </row>
    <row r="76" spans="8:23" x14ac:dyDescent="0.25">
      <c r="H76" s="40" t="str">
        <f>'Conversion Tables'!B16</f>
        <v>LH</v>
      </c>
      <c r="I76" s="40"/>
      <c r="J76" s="40"/>
      <c r="K76" s="40">
        <f t="shared" si="21"/>
        <v>2024</v>
      </c>
      <c r="L76" s="40">
        <v>9</v>
      </c>
      <c r="M76" s="40"/>
      <c r="O76" s="40"/>
      <c r="P76" s="40"/>
      <c r="W76" s="1" t="s">
        <v>136</v>
      </c>
    </row>
    <row r="77" spans="8:23" x14ac:dyDescent="0.25">
      <c r="H77" s="40" t="str">
        <f>'Conversion Tables'!B17</f>
        <v>LVH</v>
      </c>
      <c r="I77" s="40"/>
      <c r="J77" s="40"/>
      <c r="K77" s="40">
        <f t="shared" si="21"/>
        <v>2025</v>
      </c>
      <c r="L77" s="40">
        <v>10</v>
      </c>
      <c r="M77" s="40"/>
      <c r="O77" s="40"/>
      <c r="P77" s="40"/>
    </row>
    <row r="78" spans="8:23" x14ac:dyDescent="0.25">
      <c r="H78" s="40" t="str">
        <f>'Conversion Tables'!B18</f>
        <v>MVL</v>
      </c>
      <c r="I78" s="40"/>
      <c r="J78" s="40"/>
      <c r="K78" s="40">
        <f t="shared" si="21"/>
        <v>2026</v>
      </c>
      <c r="L78" s="40">
        <v>11</v>
      </c>
      <c r="M78" s="40"/>
      <c r="O78" s="40"/>
      <c r="P78" s="40"/>
    </row>
    <row r="79" spans="8:23" x14ac:dyDescent="0.25">
      <c r="H79" s="40" t="str">
        <f>'Conversion Tables'!B19</f>
        <v>ML</v>
      </c>
      <c r="I79" s="40"/>
      <c r="J79" s="40"/>
      <c r="K79" s="40">
        <f t="shared" si="21"/>
        <v>2027</v>
      </c>
      <c r="L79" s="40">
        <v>12</v>
      </c>
      <c r="M79" s="40"/>
      <c r="O79" s="40"/>
      <c r="P79" s="40"/>
      <c r="W79" s="1" t="s">
        <v>86</v>
      </c>
    </row>
    <row r="80" spans="8:23" x14ac:dyDescent="0.25">
      <c r="H80" s="40" t="str">
        <f>'Conversion Tables'!B20</f>
        <v>MM</v>
      </c>
      <c r="I80" s="40"/>
      <c r="J80" s="40"/>
      <c r="K80" s="40">
        <f t="shared" si="21"/>
        <v>2028</v>
      </c>
      <c r="L80" s="40">
        <v>13</v>
      </c>
      <c r="M80" s="40"/>
      <c r="O80" s="40"/>
      <c r="P80" s="40"/>
      <c r="W80" s="1" t="s">
        <v>87</v>
      </c>
    </row>
    <row r="81" spans="8:23" x14ac:dyDescent="0.25">
      <c r="H81" s="40" t="str">
        <f>'Conversion Tables'!B21</f>
        <v>MH</v>
      </c>
      <c r="I81" s="40"/>
      <c r="J81" s="40"/>
      <c r="K81" s="40">
        <f t="shared" si="21"/>
        <v>2029</v>
      </c>
      <c r="L81" s="40">
        <v>14</v>
      </c>
      <c r="M81" s="40"/>
      <c r="O81" s="40"/>
      <c r="P81" s="40"/>
    </row>
    <row r="82" spans="8:23" x14ac:dyDescent="0.25">
      <c r="H82" s="40" t="str">
        <f>'Conversion Tables'!B22</f>
        <v>MVH</v>
      </c>
      <c r="I82" s="40"/>
      <c r="J82" s="40"/>
      <c r="K82" s="40">
        <f t="shared" si="21"/>
        <v>2030</v>
      </c>
      <c r="L82" s="40">
        <v>15</v>
      </c>
      <c r="M82" s="40"/>
      <c r="O82" s="40"/>
      <c r="P82" s="40"/>
    </row>
    <row r="83" spans="8:23" x14ac:dyDescent="0.25">
      <c r="H83" s="40" t="str">
        <f>'Conversion Tables'!B23</f>
        <v>HVL</v>
      </c>
      <c r="I83" s="40"/>
      <c r="J83" s="40"/>
      <c r="K83" s="40">
        <f t="shared" si="21"/>
        <v>2031</v>
      </c>
      <c r="L83" s="40">
        <v>16</v>
      </c>
      <c r="M83" s="40"/>
      <c r="O83" s="40"/>
      <c r="P83" s="40"/>
      <c r="W83" s="1" t="s">
        <v>42</v>
      </c>
    </row>
    <row r="84" spans="8:23" x14ac:dyDescent="0.25">
      <c r="H84" s="40" t="str">
        <f>'Conversion Tables'!B24</f>
        <v>HL</v>
      </c>
      <c r="I84" s="40"/>
      <c r="J84" s="40"/>
      <c r="K84" s="40">
        <f t="shared" si="21"/>
        <v>2032</v>
      </c>
      <c r="L84" s="40">
        <v>17</v>
      </c>
      <c r="M84" s="40"/>
      <c r="O84" s="40"/>
      <c r="P84" s="40"/>
      <c r="W84" s="1" t="s">
        <v>134</v>
      </c>
    </row>
    <row r="85" spans="8:23" x14ac:dyDescent="0.25">
      <c r="H85" s="40" t="str">
        <f>'Conversion Tables'!B25</f>
        <v>HM</v>
      </c>
      <c r="I85" s="41"/>
      <c r="J85" s="41"/>
      <c r="K85" s="40">
        <f t="shared" si="21"/>
        <v>2033</v>
      </c>
      <c r="L85" s="40">
        <v>18</v>
      </c>
      <c r="M85" s="40"/>
      <c r="O85" s="40"/>
      <c r="P85" s="40"/>
      <c r="W85" s="1" t="s">
        <v>136</v>
      </c>
    </row>
    <row r="86" spans="8:23" x14ac:dyDescent="0.25">
      <c r="H86" s="40" t="str">
        <f>'Conversion Tables'!B26</f>
        <v>HH</v>
      </c>
      <c r="I86" s="40"/>
      <c r="J86" s="40"/>
      <c r="K86" s="40">
        <f t="shared" si="21"/>
        <v>2034</v>
      </c>
      <c r="L86" s="40">
        <v>19</v>
      </c>
      <c r="M86" s="40"/>
      <c r="O86" s="40"/>
      <c r="P86" s="40"/>
    </row>
    <row r="87" spans="8:23" x14ac:dyDescent="0.25">
      <c r="H87" s="40" t="str">
        <f>'Conversion Tables'!B27</f>
        <v>HVH</v>
      </c>
      <c r="I87" s="40"/>
      <c r="J87" s="40"/>
      <c r="K87" s="40">
        <f t="shared" si="21"/>
        <v>2035</v>
      </c>
      <c r="L87" s="40">
        <v>20</v>
      </c>
      <c r="M87" s="40"/>
      <c r="O87" s="40"/>
      <c r="P87" s="40"/>
    </row>
    <row r="88" spans="8:23" x14ac:dyDescent="0.25">
      <c r="H88" s="40" t="str">
        <f>'Conversion Tables'!B28</f>
        <v>VHVL</v>
      </c>
      <c r="I88" s="40"/>
      <c r="J88" s="40"/>
      <c r="K88" s="40">
        <f t="shared" si="21"/>
        <v>2036</v>
      </c>
      <c r="L88" s="40">
        <v>21</v>
      </c>
      <c r="M88" s="40"/>
      <c r="O88" s="40"/>
      <c r="P88" s="40"/>
      <c r="W88" s="1" t="s">
        <v>90</v>
      </c>
    </row>
    <row r="89" spans="8:23" x14ac:dyDescent="0.25">
      <c r="H89" s="40" t="str">
        <f>'Conversion Tables'!B29</f>
        <v>VHL</v>
      </c>
      <c r="I89" s="40"/>
      <c r="J89" s="40"/>
      <c r="K89" s="40">
        <f t="shared" si="21"/>
        <v>2037</v>
      </c>
      <c r="L89" s="40">
        <v>22</v>
      </c>
      <c r="M89" s="40"/>
      <c r="O89" s="40"/>
      <c r="P89" s="40"/>
      <c r="W89" s="1" t="s">
        <v>91</v>
      </c>
    </row>
    <row r="90" spans="8:23" x14ac:dyDescent="0.25">
      <c r="H90" s="40" t="str">
        <f>'Conversion Tables'!B30</f>
        <v>VHM</v>
      </c>
      <c r="I90" s="40"/>
      <c r="J90" s="40"/>
      <c r="K90" s="40">
        <f t="shared" si="21"/>
        <v>2038</v>
      </c>
      <c r="L90" s="40">
        <v>23</v>
      </c>
      <c r="M90" s="40"/>
      <c r="O90" s="40"/>
      <c r="P90" s="40"/>
    </row>
    <row r="91" spans="8:23" x14ac:dyDescent="0.25">
      <c r="H91" s="40" t="str">
        <f>'Conversion Tables'!B31</f>
        <v>VHH</v>
      </c>
      <c r="I91" s="40"/>
      <c r="J91" s="40"/>
      <c r="K91" s="40">
        <f t="shared" si="21"/>
        <v>2039</v>
      </c>
      <c r="L91" s="40">
        <v>24</v>
      </c>
      <c r="M91" s="40"/>
      <c r="O91" s="40"/>
      <c r="P91" s="40"/>
    </row>
    <row r="92" spans="8:23" x14ac:dyDescent="0.25">
      <c r="H92" s="40" t="str">
        <f>'Conversion Tables'!B32</f>
        <v>VHVH</v>
      </c>
      <c r="K92" s="40">
        <f t="shared" si="21"/>
        <v>2040</v>
      </c>
      <c r="L92" s="40">
        <v>25</v>
      </c>
      <c r="M92" s="40"/>
    </row>
    <row r="93" spans="8:23" x14ac:dyDescent="0.25">
      <c r="K93" s="40">
        <f t="shared" si="21"/>
        <v>2041</v>
      </c>
      <c r="L93" s="40">
        <v>26</v>
      </c>
      <c r="M93" s="40"/>
    </row>
    <row r="94" spans="8:23" x14ac:dyDescent="0.25">
      <c r="K94" s="40">
        <f t="shared" si="21"/>
        <v>2042</v>
      </c>
      <c r="L94" s="40">
        <v>27</v>
      </c>
      <c r="M94" s="40"/>
    </row>
    <row r="95" spans="8:23" x14ac:dyDescent="0.25">
      <c r="K95" s="40">
        <f t="shared" si="21"/>
        <v>2043</v>
      </c>
      <c r="L95" s="40">
        <v>28</v>
      </c>
      <c r="M95" s="40"/>
    </row>
    <row r="96" spans="8:23" x14ac:dyDescent="0.25">
      <c r="K96" s="40">
        <f t="shared" si="21"/>
        <v>2044</v>
      </c>
      <c r="L96" s="40">
        <v>29</v>
      </c>
      <c r="M96" s="40"/>
    </row>
    <row r="97" spans="11:13" x14ac:dyDescent="0.25">
      <c r="K97" s="40">
        <f t="shared" si="21"/>
        <v>2045</v>
      </c>
      <c r="L97" s="40">
        <v>30</v>
      </c>
      <c r="M97" s="40"/>
    </row>
    <row r="98" spans="11:13" x14ac:dyDescent="0.25">
      <c r="K98" s="40">
        <f t="shared" si="21"/>
        <v>2046</v>
      </c>
      <c r="L98" s="40">
        <v>31</v>
      </c>
      <c r="M98" s="40"/>
    </row>
    <row r="99" spans="11:13" x14ac:dyDescent="0.25">
      <c r="K99" s="40">
        <f t="shared" si="21"/>
        <v>2047</v>
      </c>
      <c r="L99" s="40">
        <v>32</v>
      </c>
      <c r="M99" s="40"/>
    </row>
    <row r="100" spans="11:13" x14ac:dyDescent="0.25">
      <c r="K100" s="40">
        <f t="shared" si="21"/>
        <v>2048</v>
      </c>
      <c r="L100" s="40">
        <v>33</v>
      </c>
      <c r="M100" s="40"/>
    </row>
    <row r="101" spans="11:13" x14ac:dyDescent="0.25">
      <c r="K101" s="40">
        <f t="shared" si="21"/>
        <v>2049</v>
      </c>
      <c r="L101" s="40">
        <v>34</v>
      </c>
      <c r="M101" s="40"/>
    </row>
    <row r="102" spans="11:13" x14ac:dyDescent="0.25">
      <c r="K102" s="40">
        <f t="shared" si="21"/>
        <v>2050</v>
      </c>
      <c r="L102" s="40">
        <v>35</v>
      </c>
      <c r="M102" s="40"/>
    </row>
    <row r="103" spans="11:13" x14ac:dyDescent="0.25">
      <c r="K103" s="40">
        <f t="shared" si="21"/>
        <v>2051</v>
      </c>
      <c r="L103" s="40">
        <v>36</v>
      </c>
      <c r="M103" s="40"/>
    </row>
    <row r="104" spans="11:13" x14ac:dyDescent="0.25">
      <c r="K104" s="40">
        <f t="shared" si="21"/>
        <v>2052</v>
      </c>
      <c r="L104" s="40">
        <v>37</v>
      </c>
      <c r="M104" s="40"/>
    </row>
    <row r="105" spans="11:13" x14ac:dyDescent="0.25">
      <c r="K105" s="40">
        <f t="shared" si="21"/>
        <v>2053</v>
      </c>
      <c r="L105" s="40">
        <v>38</v>
      </c>
      <c r="M105" s="40"/>
    </row>
    <row r="106" spans="11:13" x14ac:dyDescent="0.25">
      <c r="K106" s="40">
        <f t="shared" si="21"/>
        <v>2054</v>
      </c>
      <c r="L106" s="40">
        <v>39</v>
      </c>
      <c r="M106" s="40"/>
    </row>
    <row r="107" spans="11:13" x14ac:dyDescent="0.25">
      <c r="K107" s="40">
        <f t="shared" si="21"/>
        <v>2055</v>
      </c>
      <c r="L107" s="40">
        <v>40</v>
      </c>
      <c r="M107" s="40"/>
    </row>
    <row r="108" spans="11:13" x14ac:dyDescent="0.25">
      <c r="K108" s="40">
        <f t="shared" si="21"/>
        <v>2056</v>
      </c>
      <c r="L108" s="40">
        <v>41</v>
      </c>
      <c r="M108" s="40"/>
    </row>
    <row r="109" spans="11:13" x14ac:dyDescent="0.25">
      <c r="K109" s="40">
        <f t="shared" si="21"/>
        <v>2057</v>
      </c>
      <c r="L109" s="40">
        <v>42</v>
      </c>
      <c r="M109" s="40"/>
    </row>
    <row r="110" spans="11:13" x14ac:dyDescent="0.25">
      <c r="K110" s="40">
        <f t="shared" si="21"/>
        <v>2058</v>
      </c>
      <c r="L110" s="40">
        <v>43</v>
      </c>
      <c r="M110" s="40"/>
    </row>
    <row r="111" spans="11:13" x14ac:dyDescent="0.25">
      <c r="K111" s="40">
        <f t="shared" si="21"/>
        <v>2059</v>
      </c>
      <c r="L111" s="40">
        <v>44</v>
      </c>
      <c r="M111" s="40"/>
    </row>
    <row r="112" spans="11:13" x14ac:dyDescent="0.25">
      <c r="K112" s="40">
        <f t="shared" si="21"/>
        <v>2060</v>
      </c>
      <c r="L112" s="40">
        <v>45</v>
      </c>
      <c r="M112" s="40"/>
    </row>
    <row r="113" spans="11:13" x14ac:dyDescent="0.25">
      <c r="K113" s="40">
        <f t="shared" si="21"/>
        <v>2061</v>
      </c>
      <c r="L113" s="40">
        <v>46</v>
      </c>
      <c r="M113" s="40"/>
    </row>
    <row r="114" spans="11:13" x14ac:dyDescent="0.25">
      <c r="K114" s="40">
        <f t="shared" si="21"/>
        <v>2062</v>
      </c>
      <c r="L114" s="40">
        <v>47</v>
      </c>
      <c r="M114" s="40"/>
    </row>
    <row r="115" spans="11:13" x14ac:dyDescent="0.25">
      <c r="K115" s="40">
        <f t="shared" si="21"/>
        <v>2063</v>
      </c>
      <c r="L115" s="40">
        <v>48</v>
      </c>
      <c r="M115" s="40"/>
    </row>
    <row r="116" spans="11:13" x14ac:dyDescent="0.25">
      <c r="K116" s="40">
        <f t="shared" si="21"/>
        <v>2064</v>
      </c>
      <c r="L116" s="40">
        <v>49</v>
      </c>
      <c r="M116" s="40"/>
    </row>
    <row r="117" spans="11:13" x14ac:dyDescent="0.25">
      <c r="K117" s="40">
        <f t="shared" si="21"/>
        <v>2065</v>
      </c>
      <c r="L117" s="40">
        <v>50</v>
      </c>
      <c r="M117" s="40"/>
    </row>
  </sheetData>
  <sheetProtection password="CCBE" sheet="1" objects="1" scenarios="1"/>
  <mergeCells count="79">
    <mergeCell ref="D13:D20"/>
    <mergeCell ref="E13:E20"/>
    <mergeCell ref="CZ12:DE12"/>
    <mergeCell ref="DD9:DD11"/>
    <mergeCell ref="DE9:DE11"/>
    <mergeCell ref="CV8:CV11"/>
    <mergeCell ref="BT9:BW10"/>
    <mergeCell ref="BL10:BO10"/>
    <mergeCell ref="BP10:BS10"/>
    <mergeCell ref="AG9:AG11"/>
    <mergeCell ref="AF9:AF11"/>
    <mergeCell ref="BX9:CA10"/>
    <mergeCell ref="CB9:CE10"/>
    <mergeCell ref="CF9:CI10"/>
    <mergeCell ref="DB9:DB11"/>
    <mergeCell ref="G8:Y8"/>
    <mergeCell ref="Z8:AB8"/>
    <mergeCell ref="AC8:AE8"/>
    <mergeCell ref="P9:S9"/>
    <mergeCell ref="X9:X11"/>
    <mergeCell ref="Y9:Y11"/>
    <mergeCell ref="R10:S10"/>
    <mergeCell ref="T9:T11"/>
    <mergeCell ref="W9:W11"/>
    <mergeCell ref="AE9:AE11"/>
    <mergeCell ref="U9:V10"/>
    <mergeCell ref="AC9:AC11"/>
    <mergeCell ref="AD9:AD11"/>
    <mergeCell ref="F40:F47"/>
    <mergeCell ref="AG40:AG47"/>
    <mergeCell ref="D22:D29"/>
    <mergeCell ref="E22:E29"/>
    <mergeCell ref="F22:F29"/>
    <mergeCell ref="AG22:AG29"/>
    <mergeCell ref="D31:D38"/>
    <mergeCell ref="E31:E38"/>
    <mergeCell ref="F31:F38"/>
    <mergeCell ref="AG31:AG38"/>
    <mergeCell ref="CW8:CW11"/>
    <mergeCell ref="CT8:CT11"/>
    <mergeCell ref="CU8:CU11"/>
    <mergeCell ref="DC9:DC11"/>
    <mergeCell ref="CO9:CO11"/>
    <mergeCell ref="CP9:CP11"/>
    <mergeCell ref="CQ9:CQ11"/>
    <mergeCell ref="CR9:CR11"/>
    <mergeCell ref="CS9:CS11"/>
    <mergeCell ref="DA9:DA11"/>
    <mergeCell ref="CJ9:CM10"/>
    <mergeCell ref="CN9:CN11"/>
    <mergeCell ref="G10:I10"/>
    <mergeCell ref="J10:L10"/>
    <mergeCell ref="M10:O10"/>
    <mergeCell ref="G9:O9"/>
    <mergeCell ref="P10:Q10"/>
    <mergeCell ref="AT9:BK9"/>
    <mergeCell ref="BF10:BK10"/>
    <mergeCell ref="AT10:AY10"/>
    <mergeCell ref="AH40:AH47"/>
    <mergeCell ref="A6:B6"/>
    <mergeCell ref="A9:A11"/>
    <mergeCell ref="B9:B11"/>
    <mergeCell ref="C9:C11"/>
    <mergeCell ref="D9:D11"/>
    <mergeCell ref="A8:E8"/>
    <mergeCell ref="E9:E11"/>
    <mergeCell ref="F13:F20"/>
    <mergeCell ref="AG13:AG20"/>
    <mergeCell ref="Z9:Z11"/>
    <mergeCell ref="AA9:AA11"/>
    <mergeCell ref="AB9:AB11"/>
    <mergeCell ref="F9:F11"/>
    <mergeCell ref="D40:D47"/>
    <mergeCell ref="E40:E47"/>
    <mergeCell ref="AF8:AH8"/>
    <mergeCell ref="AH9:AH11"/>
    <mergeCell ref="AH13:AH20"/>
    <mergeCell ref="AH22:AH29"/>
    <mergeCell ref="AH31:AH38"/>
  </mergeCells>
  <dataValidations count="14">
    <dataValidation type="list" allowBlank="1" showInputMessage="1" showErrorMessage="1" sqref="C12 C21 C30 C39">
      <formula1>$K$68:$K$73</formula1>
    </dataValidation>
    <dataValidation type="list" allowBlank="1" showInputMessage="1" showErrorMessage="1" sqref="D12:D47">
      <formula1>$N$68:$N$69</formula1>
    </dataValidation>
    <dataValidation type="list" showInputMessage="1" showErrorMessage="1" sqref="Z12:AE47">
      <formula1>$I$68:$I$72</formula1>
    </dataValidation>
    <dataValidation type="list" allowBlank="1" showInputMessage="1" showErrorMessage="1" sqref="R12 R21 Q12:Q47 R39 R30 S12:S47">
      <formula1>$I$68:$I$72</formula1>
    </dataValidation>
    <dataValidation type="list" allowBlank="1" showInputMessage="1" showErrorMessage="1" sqref="U12 U21 T12:T47 U39 U30 V12:Y47">
      <formula1>$I$67:$I$72</formula1>
    </dataValidation>
    <dataValidation type="list" allowBlank="1" showInputMessage="1" showErrorMessage="1" sqref="C40:C47 C22:C29 C31:C38 C13:C20">
      <formula1>$K$68:$K$117</formula1>
    </dataValidation>
    <dataValidation type="list" allowBlank="1" showInputMessage="1" showErrorMessage="1" sqref="M39 J12 M12 P12 J21 M21 P21 P39 M30 K12:L47 H12:I47 J39 P30 J30 N12:O47">
      <formula1>$H$68:$H$92</formula1>
    </dataValidation>
    <dataValidation type="list" allowBlank="1" showInputMessage="1" showErrorMessage="1" sqref="G13:G20 G22:G29 G31:G38 G40:G47">
      <formula1>$W$67:$W$70</formula1>
    </dataValidation>
    <dataValidation type="list" allowBlank="1" showInputMessage="1" showErrorMessage="1" sqref="J13:J20 J22:J29 J31:J38 J40:J47">
      <formula1>$W$72:$W$76</formula1>
    </dataValidation>
    <dataValidation type="list" allowBlank="1" showInputMessage="1" showErrorMessage="1" sqref="R40:R47 R13:R20 M40:M47 R22:R29 M22:M29 R31:R38 M31:M38 M13:M20">
      <formula1>$W$78:$W$80</formula1>
    </dataValidation>
    <dataValidation type="list" allowBlank="1" showInputMessage="1" showErrorMessage="1" sqref="P13:P20 P22:P29 P31:P38 P40:P47">
      <formula1>$W$82:$W$85</formula1>
    </dataValidation>
    <dataValidation type="list" allowBlank="1" showInputMessage="1" showErrorMessage="1" sqref="U13:U20 U22:U29 U31:U38 U40:U47">
      <formula1>$W$87:$W$89</formula1>
    </dataValidation>
    <dataValidation type="list" errorStyle="information" allowBlank="1" showInputMessage="1" showErrorMessage="1" sqref="A40:A47">
      <formula1>$P$68:$P$69</formula1>
    </dataValidation>
    <dataValidation type="list" errorStyle="information" allowBlank="1" showInputMessage="1" showErrorMessage="1" sqref="A13:A20 A22:A29 A31:A38">
      <formula1>$P$68:$P$69</formula1>
    </dataValidation>
  </dataValidations>
  <pageMargins left="0.7" right="0.7" top="0.75" bottom="0.75" header="0.3" footer="0.3"/>
  <pageSetup paperSize="17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Y32"/>
  <sheetViews>
    <sheetView showGridLines="0" zoomScale="68" zoomScaleNormal="68" workbookViewId="0">
      <selection activeCell="E32" sqref="E32"/>
    </sheetView>
  </sheetViews>
  <sheetFormatPr defaultRowHeight="15" x14ac:dyDescent="0.25"/>
  <cols>
    <col min="1" max="1" width="7" style="1" customWidth="1"/>
    <col min="2" max="5" width="9.140625" style="1"/>
    <col min="6" max="6" width="5.42578125" style="1" customWidth="1"/>
    <col min="7" max="7" width="18.140625" style="1" customWidth="1"/>
    <col min="8" max="12" width="13" style="1" customWidth="1"/>
    <col min="13" max="13" width="13.5703125" style="1" bestFit="1" customWidth="1"/>
    <col min="14" max="14" width="13" style="1" customWidth="1"/>
    <col min="15" max="15" width="5.28515625" style="1" customWidth="1"/>
    <col min="16" max="16" width="22.7109375" style="1" customWidth="1"/>
    <col min="17" max="17" width="11.42578125" style="1" customWidth="1"/>
    <col min="18" max="18" width="15" style="1" customWidth="1"/>
    <col min="19" max="20" width="17.28515625" style="1" customWidth="1"/>
    <col min="21" max="23" width="15" style="1" customWidth="1"/>
    <col min="24" max="24" width="11.42578125" style="1" customWidth="1"/>
    <col min="25" max="16384" width="9.140625" style="1"/>
  </cols>
  <sheetData>
    <row r="1" spans="1:25" ht="21" customHeight="1" x14ac:dyDescent="0.25">
      <c r="A1" s="11" t="s">
        <v>10</v>
      </c>
      <c r="F1" s="55" t="s">
        <v>10</v>
      </c>
    </row>
    <row r="2" spans="1:25" ht="21" customHeight="1" x14ac:dyDescent="0.25">
      <c r="A2" s="12" t="s">
        <v>93</v>
      </c>
      <c r="F2" s="55" t="s">
        <v>11</v>
      </c>
    </row>
    <row r="3" spans="1:25" ht="21" customHeight="1" x14ac:dyDescent="0.3">
      <c r="A3" s="6" t="s">
        <v>94</v>
      </c>
      <c r="F3" s="5" t="s">
        <v>126</v>
      </c>
    </row>
    <row r="4" spans="1:25" ht="15.75" thickBot="1" x14ac:dyDescent="0.3">
      <c r="B4" s="14"/>
      <c r="C4" s="14"/>
      <c r="D4" s="14"/>
      <c r="E4" s="14"/>
    </row>
    <row r="5" spans="1:25" x14ac:dyDescent="0.25">
      <c r="B5" s="93" t="s">
        <v>95</v>
      </c>
      <c r="C5" s="94"/>
      <c r="D5" s="94"/>
      <c r="E5" s="95"/>
      <c r="G5" s="93" t="s">
        <v>96</v>
      </c>
      <c r="H5" s="94"/>
      <c r="I5" s="94"/>
      <c r="J5" s="96"/>
      <c r="K5" s="97"/>
      <c r="L5" s="97"/>
      <c r="M5" s="97"/>
      <c r="N5" s="95"/>
      <c r="R5" s="98" t="s">
        <v>48</v>
      </c>
      <c r="S5" s="99"/>
      <c r="T5" s="99"/>
      <c r="U5" s="99" t="s">
        <v>14</v>
      </c>
      <c r="V5" s="99"/>
      <c r="W5" s="100"/>
      <c r="X5" s="101"/>
    </row>
    <row r="6" spans="1:25" ht="27" customHeight="1" x14ac:dyDescent="0.25">
      <c r="B6" s="317" t="s">
        <v>44</v>
      </c>
      <c r="C6" s="102" t="s">
        <v>24</v>
      </c>
      <c r="D6" s="102"/>
      <c r="E6" s="103"/>
      <c r="G6" s="319" t="s">
        <v>44</v>
      </c>
      <c r="H6" s="104" t="s">
        <v>25</v>
      </c>
      <c r="I6" s="104"/>
      <c r="J6" s="315" t="s">
        <v>97</v>
      </c>
      <c r="K6" s="315" t="s">
        <v>27</v>
      </c>
      <c r="L6" s="315" t="s">
        <v>98</v>
      </c>
      <c r="M6" s="315" t="s">
        <v>29</v>
      </c>
      <c r="N6" s="321" t="s">
        <v>30</v>
      </c>
      <c r="P6" s="105"/>
      <c r="Q6" s="105"/>
      <c r="R6" s="323" t="s">
        <v>31</v>
      </c>
      <c r="S6" s="325" t="s">
        <v>32</v>
      </c>
      <c r="T6" s="325" t="s">
        <v>33</v>
      </c>
      <c r="U6" s="327" t="s">
        <v>34</v>
      </c>
      <c r="V6" s="327" t="s">
        <v>35</v>
      </c>
      <c r="W6" s="333" t="s">
        <v>37</v>
      </c>
      <c r="X6" s="106"/>
    </row>
    <row r="7" spans="1:25" ht="27" customHeight="1" thickBot="1" x14ac:dyDescent="0.3">
      <c r="B7" s="318"/>
      <c r="C7" s="107" t="s">
        <v>41</v>
      </c>
      <c r="D7" s="107" t="s">
        <v>42</v>
      </c>
      <c r="E7" s="108" t="s">
        <v>43</v>
      </c>
      <c r="G7" s="320"/>
      <c r="H7" s="109" t="s">
        <v>42</v>
      </c>
      <c r="I7" s="109" t="s">
        <v>43</v>
      </c>
      <c r="J7" s="316"/>
      <c r="K7" s="316"/>
      <c r="L7" s="316"/>
      <c r="M7" s="316"/>
      <c r="N7" s="322"/>
      <c r="R7" s="324"/>
      <c r="S7" s="326"/>
      <c r="T7" s="326"/>
      <c r="U7" s="328"/>
      <c r="V7" s="328"/>
      <c r="W7" s="334"/>
      <c r="X7" s="106"/>
    </row>
    <row r="8" spans="1:25" x14ac:dyDescent="0.25">
      <c r="B8" s="110" t="s">
        <v>54</v>
      </c>
      <c r="C8" s="111">
        <v>1</v>
      </c>
      <c r="D8" s="111">
        <v>1</v>
      </c>
      <c r="E8" s="112">
        <v>1</v>
      </c>
      <c r="G8" s="110" t="s">
        <v>59</v>
      </c>
      <c r="H8" s="111">
        <v>1</v>
      </c>
      <c r="I8" s="111">
        <v>1</v>
      </c>
      <c r="J8" s="111">
        <v>1</v>
      </c>
      <c r="K8" s="111">
        <v>1</v>
      </c>
      <c r="L8" s="111">
        <v>1</v>
      </c>
      <c r="M8" s="111">
        <v>1</v>
      </c>
      <c r="N8" s="112">
        <v>1</v>
      </c>
      <c r="P8" s="335" t="s">
        <v>24</v>
      </c>
      <c r="Q8" s="113" t="s">
        <v>41</v>
      </c>
      <c r="R8" s="114">
        <v>1</v>
      </c>
      <c r="S8" s="115">
        <v>1</v>
      </c>
      <c r="T8" s="115">
        <v>1</v>
      </c>
      <c r="U8" s="115">
        <v>1</v>
      </c>
      <c r="V8" s="115">
        <v>1</v>
      </c>
      <c r="W8" s="116">
        <v>1</v>
      </c>
      <c r="X8" s="7"/>
    </row>
    <row r="9" spans="1:25" x14ac:dyDescent="0.25">
      <c r="B9" s="117" t="s">
        <v>99</v>
      </c>
      <c r="C9" s="118">
        <v>2</v>
      </c>
      <c r="D9" s="118">
        <v>2</v>
      </c>
      <c r="E9" s="119">
        <v>2</v>
      </c>
      <c r="G9" s="117" t="s">
        <v>56</v>
      </c>
      <c r="H9" s="118">
        <v>2</v>
      </c>
      <c r="I9" s="118">
        <v>2</v>
      </c>
      <c r="J9" s="118">
        <v>2</v>
      </c>
      <c r="K9" s="118">
        <v>2</v>
      </c>
      <c r="L9" s="118">
        <v>2</v>
      </c>
      <c r="M9" s="118">
        <v>2</v>
      </c>
      <c r="N9" s="119">
        <v>2</v>
      </c>
      <c r="P9" s="336"/>
      <c r="Q9" s="44" t="s">
        <v>42</v>
      </c>
      <c r="R9" s="120">
        <v>1</v>
      </c>
      <c r="S9" s="121">
        <v>1</v>
      </c>
      <c r="T9" s="121">
        <v>1</v>
      </c>
      <c r="U9" s="121">
        <v>1</v>
      </c>
      <c r="V9" s="121">
        <v>1</v>
      </c>
      <c r="W9" s="122">
        <v>1</v>
      </c>
      <c r="X9" s="7"/>
    </row>
    <row r="10" spans="1:25" x14ac:dyDescent="0.25">
      <c r="B10" s="117" t="s">
        <v>100</v>
      </c>
      <c r="C10" s="118">
        <v>4</v>
      </c>
      <c r="D10" s="118">
        <v>4</v>
      </c>
      <c r="E10" s="119">
        <v>4</v>
      </c>
      <c r="G10" s="117" t="s">
        <v>60</v>
      </c>
      <c r="H10" s="118">
        <v>4</v>
      </c>
      <c r="I10" s="118">
        <v>4</v>
      </c>
      <c r="J10" s="118">
        <v>4</v>
      </c>
      <c r="K10" s="118">
        <v>4</v>
      </c>
      <c r="L10" s="118">
        <v>4</v>
      </c>
      <c r="M10" s="118">
        <v>4</v>
      </c>
      <c r="N10" s="119">
        <v>4</v>
      </c>
      <c r="P10" s="337"/>
      <c r="Q10" s="44" t="s">
        <v>43</v>
      </c>
      <c r="R10" s="120">
        <v>1</v>
      </c>
      <c r="S10" s="121">
        <v>1</v>
      </c>
      <c r="T10" s="121">
        <v>1</v>
      </c>
      <c r="U10" s="121">
        <v>1</v>
      </c>
      <c r="V10" s="121">
        <v>1</v>
      </c>
      <c r="W10" s="122">
        <v>1</v>
      </c>
      <c r="X10" s="7"/>
    </row>
    <row r="11" spans="1:25" x14ac:dyDescent="0.25">
      <c r="B11" s="117" t="s">
        <v>101</v>
      </c>
      <c r="C11" s="118">
        <v>7</v>
      </c>
      <c r="D11" s="118">
        <v>7</v>
      </c>
      <c r="E11" s="119">
        <v>7</v>
      </c>
      <c r="G11" s="117" t="s">
        <v>57</v>
      </c>
      <c r="H11" s="118">
        <v>7</v>
      </c>
      <c r="I11" s="118">
        <v>7</v>
      </c>
      <c r="J11" s="118">
        <v>7</v>
      </c>
      <c r="K11" s="118">
        <v>7</v>
      </c>
      <c r="L11" s="118">
        <v>7</v>
      </c>
      <c r="M11" s="118">
        <v>7</v>
      </c>
      <c r="N11" s="119">
        <v>7</v>
      </c>
      <c r="P11" s="319" t="s">
        <v>25</v>
      </c>
      <c r="Q11" s="44" t="s">
        <v>42</v>
      </c>
      <c r="R11" s="120">
        <v>1</v>
      </c>
      <c r="S11" s="121">
        <v>1</v>
      </c>
      <c r="T11" s="121">
        <v>1</v>
      </c>
      <c r="U11" s="121">
        <v>1</v>
      </c>
      <c r="V11" s="121">
        <v>1</v>
      </c>
      <c r="W11" s="122">
        <v>1</v>
      </c>
      <c r="X11" s="7"/>
    </row>
    <row r="12" spans="1:25" ht="15" customHeight="1" thickBot="1" x14ac:dyDescent="0.3">
      <c r="B12" s="117" t="s">
        <v>102</v>
      </c>
      <c r="C12" s="118">
        <v>10</v>
      </c>
      <c r="D12" s="118">
        <v>10</v>
      </c>
      <c r="E12" s="119">
        <v>10</v>
      </c>
      <c r="G12" s="123" t="s">
        <v>58</v>
      </c>
      <c r="H12" s="124">
        <v>10</v>
      </c>
      <c r="I12" s="124">
        <v>10</v>
      </c>
      <c r="J12" s="124">
        <v>10</v>
      </c>
      <c r="K12" s="124">
        <v>10</v>
      </c>
      <c r="L12" s="124">
        <v>10</v>
      </c>
      <c r="M12" s="124">
        <v>10</v>
      </c>
      <c r="N12" s="125">
        <v>10</v>
      </c>
      <c r="P12" s="319"/>
      <c r="Q12" s="44" t="s">
        <v>43</v>
      </c>
      <c r="R12" s="120">
        <v>1</v>
      </c>
      <c r="S12" s="121">
        <v>1</v>
      </c>
      <c r="T12" s="121">
        <v>1</v>
      </c>
      <c r="U12" s="121">
        <v>1</v>
      </c>
      <c r="V12" s="121">
        <v>1</v>
      </c>
      <c r="W12" s="122">
        <v>1</v>
      </c>
      <c r="X12" s="7"/>
    </row>
    <row r="13" spans="1:25" ht="25.5" customHeight="1" thickBot="1" x14ac:dyDescent="0.3">
      <c r="B13" s="117" t="s">
        <v>103</v>
      </c>
      <c r="C13" s="118">
        <v>2</v>
      </c>
      <c r="D13" s="118">
        <v>2</v>
      </c>
      <c r="E13" s="119">
        <v>2</v>
      </c>
      <c r="P13" s="329" t="s">
        <v>97</v>
      </c>
      <c r="Q13" s="330"/>
      <c r="R13" s="120">
        <v>1</v>
      </c>
      <c r="S13" s="121">
        <v>1</v>
      </c>
      <c r="T13" s="121">
        <v>1</v>
      </c>
      <c r="U13" s="121">
        <v>1</v>
      </c>
      <c r="V13" s="121">
        <v>1</v>
      </c>
      <c r="W13" s="122">
        <v>1</v>
      </c>
      <c r="X13" s="7"/>
    </row>
    <row r="14" spans="1:25" ht="15" customHeight="1" x14ac:dyDescent="0.25">
      <c r="B14" s="117" t="s">
        <v>104</v>
      </c>
      <c r="C14" s="118">
        <v>4</v>
      </c>
      <c r="D14" s="118">
        <v>4</v>
      </c>
      <c r="E14" s="119">
        <v>4</v>
      </c>
      <c r="G14" s="126"/>
      <c r="H14" s="16" t="s">
        <v>13</v>
      </c>
      <c r="I14" s="15"/>
      <c r="J14" s="15"/>
      <c r="K14" s="16" t="s">
        <v>14</v>
      </c>
      <c r="L14" s="15"/>
      <c r="M14" s="127"/>
      <c r="P14" s="329" t="s">
        <v>27</v>
      </c>
      <c r="Q14" s="330"/>
      <c r="R14" s="120">
        <v>1</v>
      </c>
      <c r="S14" s="121">
        <v>1</v>
      </c>
      <c r="T14" s="121">
        <v>1</v>
      </c>
      <c r="U14" s="121">
        <v>1</v>
      </c>
      <c r="V14" s="121">
        <v>1</v>
      </c>
      <c r="W14" s="122">
        <v>1</v>
      </c>
      <c r="X14" s="7"/>
      <c r="Y14" s="7"/>
    </row>
    <row r="15" spans="1:25" ht="25.5" customHeight="1" x14ac:dyDescent="0.25">
      <c r="B15" s="117" t="s">
        <v>105</v>
      </c>
      <c r="C15" s="118">
        <v>8</v>
      </c>
      <c r="D15" s="118">
        <v>8</v>
      </c>
      <c r="E15" s="119">
        <v>8</v>
      </c>
      <c r="G15" s="128" t="s">
        <v>44</v>
      </c>
      <c r="H15" s="129" t="s">
        <v>31</v>
      </c>
      <c r="I15" s="129" t="s">
        <v>32</v>
      </c>
      <c r="J15" s="129" t="s">
        <v>33</v>
      </c>
      <c r="K15" s="129" t="s">
        <v>34</v>
      </c>
      <c r="L15" s="129" t="s">
        <v>35</v>
      </c>
      <c r="M15" s="130" t="s">
        <v>37</v>
      </c>
      <c r="P15" s="329" t="s">
        <v>98</v>
      </c>
      <c r="Q15" s="330"/>
      <c r="R15" s="120">
        <v>0</v>
      </c>
      <c r="S15" s="121">
        <v>0</v>
      </c>
      <c r="T15" s="121">
        <v>0</v>
      </c>
      <c r="U15" s="121">
        <v>1</v>
      </c>
      <c r="V15" s="121">
        <v>1</v>
      </c>
      <c r="W15" s="122">
        <v>1</v>
      </c>
      <c r="X15" s="7"/>
    </row>
    <row r="16" spans="1:25" x14ac:dyDescent="0.25">
      <c r="B16" s="117" t="s">
        <v>106</v>
      </c>
      <c r="C16" s="118">
        <v>14</v>
      </c>
      <c r="D16" s="118">
        <v>14</v>
      </c>
      <c r="E16" s="119">
        <v>14</v>
      </c>
      <c r="G16" s="110" t="s">
        <v>59</v>
      </c>
      <c r="H16" s="111">
        <v>1</v>
      </c>
      <c r="I16" s="111">
        <v>1</v>
      </c>
      <c r="J16" s="111">
        <v>1</v>
      </c>
      <c r="K16" s="111">
        <v>1</v>
      </c>
      <c r="L16" s="111">
        <v>1</v>
      </c>
      <c r="M16" s="111">
        <v>1</v>
      </c>
      <c r="P16" s="329" t="s">
        <v>29</v>
      </c>
      <c r="Q16" s="330"/>
      <c r="R16" s="120">
        <v>0</v>
      </c>
      <c r="S16" s="121">
        <v>0</v>
      </c>
      <c r="T16" s="121">
        <v>0</v>
      </c>
      <c r="U16" s="121">
        <v>1</v>
      </c>
      <c r="V16" s="121">
        <v>1</v>
      </c>
      <c r="W16" s="122">
        <v>1</v>
      </c>
    </row>
    <row r="17" spans="2:23" ht="15.75" thickBot="1" x14ac:dyDescent="0.3">
      <c r="B17" s="117" t="s">
        <v>107</v>
      </c>
      <c r="C17" s="118">
        <v>20</v>
      </c>
      <c r="D17" s="118">
        <v>20</v>
      </c>
      <c r="E17" s="119">
        <v>20</v>
      </c>
      <c r="G17" s="117" t="s">
        <v>56</v>
      </c>
      <c r="H17" s="118">
        <v>2</v>
      </c>
      <c r="I17" s="118">
        <v>2</v>
      </c>
      <c r="J17" s="118">
        <v>2</v>
      </c>
      <c r="K17" s="118">
        <v>2</v>
      </c>
      <c r="L17" s="118">
        <v>2</v>
      </c>
      <c r="M17" s="118">
        <v>2</v>
      </c>
      <c r="P17" s="331" t="s">
        <v>30</v>
      </c>
      <c r="Q17" s="332"/>
      <c r="R17" s="131">
        <v>1</v>
      </c>
      <c r="S17" s="132">
        <v>1</v>
      </c>
      <c r="T17" s="132">
        <v>1</v>
      </c>
      <c r="U17" s="132">
        <v>1</v>
      </c>
      <c r="V17" s="132">
        <v>1</v>
      </c>
      <c r="W17" s="133">
        <v>1</v>
      </c>
    </row>
    <row r="18" spans="2:23" x14ac:dyDescent="0.25">
      <c r="B18" s="117" t="s">
        <v>53</v>
      </c>
      <c r="C18" s="118">
        <v>4</v>
      </c>
      <c r="D18" s="118">
        <v>4</v>
      </c>
      <c r="E18" s="119">
        <v>4</v>
      </c>
      <c r="G18" s="117" t="s">
        <v>60</v>
      </c>
      <c r="H18" s="118">
        <v>4</v>
      </c>
      <c r="I18" s="118">
        <v>4</v>
      </c>
      <c r="J18" s="118">
        <v>4</v>
      </c>
      <c r="K18" s="118">
        <v>4</v>
      </c>
      <c r="L18" s="118">
        <v>4</v>
      </c>
      <c r="M18" s="118">
        <v>4</v>
      </c>
    </row>
    <row r="19" spans="2:23" x14ac:dyDescent="0.25">
      <c r="B19" s="117" t="s">
        <v>108</v>
      </c>
      <c r="C19" s="118">
        <v>8</v>
      </c>
      <c r="D19" s="118">
        <v>8</v>
      </c>
      <c r="E19" s="119">
        <v>8</v>
      </c>
      <c r="G19" s="117" t="s">
        <v>57</v>
      </c>
      <c r="H19" s="118">
        <v>7</v>
      </c>
      <c r="I19" s="118">
        <v>7</v>
      </c>
      <c r="J19" s="118">
        <v>7</v>
      </c>
      <c r="K19" s="118">
        <v>7</v>
      </c>
      <c r="L19" s="118">
        <v>7</v>
      </c>
      <c r="M19" s="118">
        <v>7</v>
      </c>
    </row>
    <row r="20" spans="2:23" x14ac:dyDescent="0.25">
      <c r="B20" s="117" t="s">
        <v>109</v>
      </c>
      <c r="C20" s="118">
        <v>16</v>
      </c>
      <c r="D20" s="118">
        <v>16</v>
      </c>
      <c r="E20" s="119">
        <v>16</v>
      </c>
      <c r="G20" s="117" t="s">
        <v>58</v>
      </c>
      <c r="H20" s="118">
        <v>10</v>
      </c>
      <c r="I20" s="118">
        <v>10</v>
      </c>
      <c r="J20" s="118">
        <v>10</v>
      </c>
      <c r="K20" s="118">
        <v>10</v>
      </c>
      <c r="L20" s="118">
        <v>10</v>
      </c>
      <c r="M20" s="118">
        <v>10</v>
      </c>
    </row>
    <row r="21" spans="2:23" ht="30.75" thickBot="1" x14ac:dyDescent="0.3">
      <c r="B21" s="117" t="s">
        <v>110</v>
      </c>
      <c r="C21" s="118">
        <v>28</v>
      </c>
      <c r="D21" s="118">
        <v>28</v>
      </c>
      <c r="E21" s="119">
        <v>28</v>
      </c>
      <c r="G21" s="134" t="s">
        <v>111</v>
      </c>
      <c r="H21" s="135">
        <v>1</v>
      </c>
      <c r="I21" s="136">
        <v>1</v>
      </c>
      <c r="J21" s="136">
        <v>1</v>
      </c>
      <c r="K21" s="136">
        <v>0.03</v>
      </c>
      <c r="L21" s="136">
        <v>0.03</v>
      </c>
      <c r="M21" s="136">
        <v>0.04</v>
      </c>
    </row>
    <row r="22" spans="2:23" x14ac:dyDescent="0.25">
      <c r="B22" s="117" t="s">
        <v>112</v>
      </c>
      <c r="C22" s="118">
        <v>40</v>
      </c>
      <c r="D22" s="118">
        <v>40</v>
      </c>
      <c r="E22" s="119">
        <v>40</v>
      </c>
    </row>
    <row r="23" spans="2:23" x14ac:dyDescent="0.25">
      <c r="B23" s="117" t="s">
        <v>113</v>
      </c>
      <c r="C23" s="118">
        <v>7</v>
      </c>
      <c r="D23" s="118">
        <v>7</v>
      </c>
      <c r="E23" s="119">
        <v>7</v>
      </c>
    </row>
    <row r="24" spans="2:23" x14ac:dyDescent="0.25">
      <c r="B24" s="117" t="s">
        <v>114</v>
      </c>
      <c r="C24" s="118">
        <v>14</v>
      </c>
      <c r="D24" s="118">
        <v>14</v>
      </c>
      <c r="E24" s="119">
        <v>14</v>
      </c>
    </row>
    <row r="25" spans="2:23" x14ac:dyDescent="0.25">
      <c r="B25" s="117" t="s">
        <v>115</v>
      </c>
      <c r="C25" s="118">
        <v>28</v>
      </c>
      <c r="D25" s="118">
        <v>28</v>
      </c>
      <c r="E25" s="119">
        <v>28</v>
      </c>
    </row>
    <row r="26" spans="2:23" x14ac:dyDescent="0.25">
      <c r="B26" s="117" t="s">
        <v>116</v>
      </c>
      <c r="C26" s="118">
        <v>49</v>
      </c>
      <c r="D26" s="118">
        <v>49</v>
      </c>
      <c r="E26" s="119">
        <v>49</v>
      </c>
    </row>
    <row r="27" spans="2:23" x14ac:dyDescent="0.25">
      <c r="B27" s="117" t="s">
        <v>55</v>
      </c>
      <c r="C27" s="118">
        <v>70</v>
      </c>
      <c r="D27" s="118">
        <v>70</v>
      </c>
      <c r="E27" s="119">
        <v>70</v>
      </c>
    </row>
    <row r="28" spans="2:23" x14ac:dyDescent="0.25">
      <c r="B28" s="117" t="s">
        <v>117</v>
      </c>
      <c r="C28" s="118">
        <v>10</v>
      </c>
      <c r="D28" s="118">
        <v>10</v>
      </c>
      <c r="E28" s="119">
        <v>10</v>
      </c>
    </row>
    <row r="29" spans="2:23" x14ac:dyDescent="0.25">
      <c r="B29" s="117" t="s">
        <v>118</v>
      </c>
      <c r="C29" s="118">
        <v>20</v>
      </c>
      <c r="D29" s="118">
        <v>20</v>
      </c>
      <c r="E29" s="119">
        <v>20</v>
      </c>
    </row>
    <row r="30" spans="2:23" x14ac:dyDescent="0.25">
      <c r="B30" s="117" t="s">
        <v>119</v>
      </c>
      <c r="C30" s="118">
        <v>40</v>
      </c>
      <c r="D30" s="118">
        <v>40</v>
      </c>
      <c r="E30" s="119">
        <v>40</v>
      </c>
    </row>
    <row r="31" spans="2:23" x14ac:dyDescent="0.25">
      <c r="B31" s="117" t="s">
        <v>120</v>
      </c>
      <c r="C31" s="118">
        <v>70</v>
      </c>
      <c r="D31" s="118">
        <v>70</v>
      </c>
      <c r="E31" s="119">
        <v>70</v>
      </c>
    </row>
    <row r="32" spans="2:23" ht="15.75" thickBot="1" x14ac:dyDescent="0.3">
      <c r="B32" s="123" t="s">
        <v>121</v>
      </c>
      <c r="C32" s="124">
        <v>100</v>
      </c>
      <c r="D32" s="124">
        <v>100</v>
      </c>
      <c r="E32" s="125">
        <v>100</v>
      </c>
    </row>
  </sheetData>
  <sheetProtection password="8E79" sheet="1" objects="1" scenarios="1"/>
  <mergeCells count="20">
    <mergeCell ref="P16:Q16"/>
    <mergeCell ref="P17:Q17"/>
    <mergeCell ref="W6:W7"/>
    <mergeCell ref="P8:P10"/>
    <mergeCell ref="P11:P12"/>
    <mergeCell ref="P13:Q13"/>
    <mergeCell ref="P14:Q14"/>
    <mergeCell ref="P15:Q15"/>
    <mergeCell ref="V6:V7"/>
    <mergeCell ref="N6:N7"/>
    <mergeCell ref="R6:R7"/>
    <mergeCell ref="S6:S7"/>
    <mergeCell ref="T6:T7"/>
    <mergeCell ref="U6:U7"/>
    <mergeCell ref="M6:M7"/>
    <mergeCell ref="B6:B7"/>
    <mergeCell ref="G6:G7"/>
    <mergeCell ref="J6:J7"/>
    <mergeCell ref="K6:K7"/>
    <mergeCell ref="L6:L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19"/>
  <sheetViews>
    <sheetView showGridLines="0" zoomScale="90" zoomScaleNormal="90" workbookViewId="0">
      <selection activeCell="H15" sqref="H15"/>
    </sheetView>
  </sheetViews>
  <sheetFormatPr defaultRowHeight="15" x14ac:dyDescent="0.25"/>
  <cols>
    <col min="1" max="2" width="9.140625" style="1"/>
    <col min="3" max="3" width="27.28515625" style="1" bestFit="1" customWidth="1"/>
    <col min="4" max="4" width="11.140625" style="1" customWidth="1"/>
    <col min="5" max="16384" width="9.140625" style="1"/>
  </cols>
  <sheetData>
    <row r="1" spans="1:6" ht="21" customHeight="1" x14ac:dyDescent="0.25">
      <c r="A1" s="55" t="s">
        <v>10</v>
      </c>
    </row>
    <row r="2" spans="1:6" ht="21" customHeight="1" x14ac:dyDescent="0.25">
      <c r="A2" s="55" t="s">
        <v>11</v>
      </c>
    </row>
    <row r="3" spans="1:6" ht="21" customHeight="1" x14ac:dyDescent="0.3">
      <c r="A3" s="5" t="s">
        <v>127</v>
      </c>
    </row>
    <row r="4" spans="1:6" x14ac:dyDescent="0.25">
      <c r="A4" s="6"/>
    </row>
    <row r="5" spans="1:6" x14ac:dyDescent="0.25">
      <c r="A5" s="6"/>
    </row>
    <row r="6" spans="1:6" x14ac:dyDescent="0.25">
      <c r="A6" s="6"/>
      <c r="C6" s="13" t="s">
        <v>122</v>
      </c>
      <c r="D6" s="2">
        <v>2469</v>
      </c>
      <c r="F6" s="2"/>
    </row>
    <row r="7" spans="1:6" x14ac:dyDescent="0.25">
      <c r="D7" s="137"/>
    </row>
    <row r="8" spans="1:6" ht="15.75" thickBot="1" x14ac:dyDescent="0.3"/>
    <row r="9" spans="1:6" ht="15.75" thickBot="1" x14ac:dyDescent="0.3">
      <c r="C9" s="138" t="s">
        <v>128</v>
      </c>
      <c r="D9" s="139"/>
    </row>
    <row r="10" spans="1:6" x14ac:dyDescent="0.25">
      <c r="C10" s="114" t="s">
        <v>81</v>
      </c>
      <c r="D10" s="140">
        <v>0.26</v>
      </c>
    </row>
    <row r="11" spans="1:6" x14ac:dyDescent="0.25">
      <c r="C11" s="120" t="s">
        <v>84</v>
      </c>
      <c r="D11" s="141">
        <v>0.13</v>
      </c>
    </row>
    <row r="12" spans="1:6" x14ac:dyDescent="0.25">
      <c r="C12" s="120" t="s">
        <v>85</v>
      </c>
      <c r="D12" s="141">
        <v>0.06</v>
      </c>
    </row>
    <row r="13" spans="1:6" x14ac:dyDescent="0.25">
      <c r="C13" s="120" t="s">
        <v>123</v>
      </c>
      <c r="D13" s="141">
        <v>0.26</v>
      </c>
    </row>
    <row r="14" spans="1:6" x14ac:dyDescent="0.25">
      <c r="C14" s="120" t="s">
        <v>88</v>
      </c>
      <c r="D14" s="141">
        <v>0.04</v>
      </c>
    </row>
    <row r="15" spans="1:6" x14ac:dyDescent="0.25">
      <c r="C15" s="120" t="s">
        <v>89</v>
      </c>
      <c r="D15" s="141">
        <v>0.01</v>
      </c>
    </row>
    <row r="16" spans="1:6" x14ac:dyDescent="0.25">
      <c r="C16" s="120" t="s">
        <v>27</v>
      </c>
      <c r="D16" s="141">
        <v>0.12</v>
      </c>
    </row>
    <row r="17" spans="3:4" x14ac:dyDescent="0.25">
      <c r="C17" s="120" t="s">
        <v>124</v>
      </c>
      <c r="D17" s="141">
        <v>0.03</v>
      </c>
    </row>
    <row r="18" spans="3:4" x14ac:dyDescent="0.25">
      <c r="C18" s="120" t="s">
        <v>29</v>
      </c>
      <c r="D18" s="141">
        <v>7.0000000000000007E-2</v>
      </c>
    </row>
    <row r="19" spans="3:4" ht="15.75" thickBot="1" x14ac:dyDescent="0.3">
      <c r="C19" s="131" t="s">
        <v>92</v>
      </c>
      <c r="D19" s="142">
        <v>0.02</v>
      </c>
    </row>
  </sheetData>
  <sheetProtection password="DF5A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1ADF9C5D6C6E46A58FA5951619EF9B" ma:contentTypeVersion="0" ma:contentTypeDescription="Create a new document." ma:contentTypeScope="" ma:versionID="bab257a7e150ca0bbcb47d2415a787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EA594-D7BF-4388-B0BA-F7DE4C192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62C231-E985-4B46-9068-87CBDA36C1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8A34C-1DB8-487B-8E9C-7090904E9513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Quality Information</vt:lpstr>
      <vt:lpstr>Summary</vt:lpstr>
      <vt:lpstr>NPV Option1</vt:lpstr>
      <vt:lpstr>NPV Option2</vt:lpstr>
      <vt:lpstr>NPV Option3</vt:lpstr>
      <vt:lpstr>NPV Option4</vt:lpstr>
      <vt:lpstr>Benefits</vt:lpstr>
      <vt:lpstr>Conversion Tables</vt:lpstr>
      <vt:lpstr>Weighting Scale</vt:lpstr>
      <vt:lpstr>Sheet1</vt:lpstr>
      <vt:lpstr>BaseYear</vt:lpstr>
      <vt:lpstr>DiscountRate</vt:lpstr>
      <vt:lpstr>Enhanced_Quality</vt:lpstr>
      <vt:lpstr>Essential</vt:lpstr>
      <vt:lpstr>Growth</vt:lpstr>
      <vt:lpstr>Image</vt:lpstr>
      <vt:lpstr>Benefits!Print_Area</vt:lpstr>
      <vt:lpstr>Summary!Print_Area</vt:lpstr>
      <vt:lpstr>Quality</vt:lpstr>
      <vt:lpstr>RateSt</vt:lpstr>
    </vt:vector>
  </TitlesOfParts>
  <Company>CH2M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Whittaker, Andy/CGY</dc:creator>
  <cp:lastModifiedBy>Amann, Ron</cp:lastModifiedBy>
  <cp:lastPrinted>2013-12-06T16:51:30Z</cp:lastPrinted>
  <dcterms:created xsi:type="dcterms:W3CDTF">2013-01-31T20:27:00Z</dcterms:created>
  <dcterms:modified xsi:type="dcterms:W3CDTF">2015-12-01T14:59:26Z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0x010100FA1ADF9C5D6C6E46A58FA5951619EF9B</vt:lpwstr>
  </property>
</Properties>
</file>